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30" activeTab="1"/>
  </bookViews>
  <sheets>
    <sheet name="Gen. Detail" sheetId="1" r:id="rId1"/>
    <sheet name="school entry" sheetId="2" r:id="rId2"/>
    <sheet name="6 ˣ 4 Rows" sheetId="15" r:id="rId3"/>
    <sheet name="consolidated Room Plan 6 ˣ 4" sheetId="13" r:id="rId4"/>
    <sheet name="4 ˣ 6 Rows" sheetId="17" r:id="rId5"/>
    <sheet name="consolidated Room Plan 4 ˣ 6" sheetId="16" r:id="rId6"/>
    <sheet name="5 by 8 rows" sheetId="5" r:id="rId7"/>
    <sheet name="5 by 5 Rows" sheetId="14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F68" i="16"/>
  <c r="G68"/>
  <c r="B78"/>
  <c r="B77"/>
  <c r="B76"/>
  <c r="B75"/>
  <c r="B74"/>
  <c r="B73"/>
  <c r="P10"/>
  <c r="P9"/>
  <c r="P8"/>
  <c r="P7"/>
  <c r="B39"/>
  <c r="C39"/>
  <c r="E39"/>
  <c r="G39"/>
  <c r="B40"/>
  <c r="C40"/>
  <c r="E40"/>
  <c r="G40"/>
  <c r="B41"/>
  <c r="C41"/>
  <c r="E41"/>
  <c r="G41"/>
  <c r="B42"/>
  <c r="C42"/>
  <c r="E42"/>
  <c r="G42"/>
  <c r="B43"/>
  <c r="C43"/>
  <c r="E43"/>
  <c r="G43"/>
  <c r="G38"/>
  <c r="E38"/>
  <c r="C38"/>
  <c r="B38"/>
  <c r="A38"/>
  <c r="B33"/>
  <c r="C33"/>
  <c r="E33"/>
  <c r="G33"/>
  <c r="B34"/>
  <c r="C34"/>
  <c r="E34"/>
  <c r="G34"/>
  <c r="B35"/>
  <c r="C35"/>
  <c r="E35"/>
  <c r="G35"/>
  <c r="B36"/>
  <c r="C36"/>
  <c r="E36"/>
  <c r="G36"/>
  <c r="B37"/>
  <c r="C37"/>
  <c r="E37"/>
  <c r="G37"/>
  <c r="G32"/>
  <c r="E32"/>
  <c r="C32"/>
  <c r="B32"/>
  <c r="A32"/>
  <c r="B27"/>
  <c r="C27"/>
  <c r="E27"/>
  <c r="G27"/>
  <c r="B28"/>
  <c r="C28"/>
  <c r="E28"/>
  <c r="G28"/>
  <c r="B29"/>
  <c r="C29"/>
  <c r="E29"/>
  <c r="G29"/>
  <c r="B30"/>
  <c r="C30"/>
  <c r="E30"/>
  <c r="G30"/>
  <c r="B31"/>
  <c r="C31"/>
  <c r="E31"/>
  <c r="G31"/>
  <c r="G26"/>
  <c r="H26" s="1"/>
  <c r="E26"/>
  <c r="C26"/>
  <c r="B26"/>
  <c r="A26"/>
  <c r="H32"/>
  <c r="H38"/>
  <c r="H44"/>
  <c r="H50"/>
  <c r="H56"/>
  <c r="H62"/>
  <c r="H20"/>
  <c r="B21"/>
  <c r="C21"/>
  <c r="E21"/>
  <c r="G21"/>
  <c r="B22"/>
  <c r="C22"/>
  <c r="E22"/>
  <c r="G22"/>
  <c r="B23"/>
  <c r="C23"/>
  <c r="E23"/>
  <c r="G23"/>
  <c r="B24"/>
  <c r="C24"/>
  <c r="E24"/>
  <c r="G24"/>
  <c r="B25"/>
  <c r="C25"/>
  <c r="E25"/>
  <c r="G25"/>
  <c r="G20"/>
  <c r="E20"/>
  <c r="C20"/>
  <c r="B20"/>
  <c r="A20"/>
  <c r="H14"/>
  <c r="B15"/>
  <c r="C15"/>
  <c r="E15"/>
  <c r="G15"/>
  <c r="B16"/>
  <c r="C16"/>
  <c r="E16"/>
  <c r="G16"/>
  <c r="B17"/>
  <c r="C17"/>
  <c r="E17"/>
  <c r="G17"/>
  <c r="B18"/>
  <c r="C18"/>
  <c r="E18"/>
  <c r="G18"/>
  <c r="B19"/>
  <c r="C19"/>
  <c r="E19"/>
  <c r="G19"/>
  <c r="G14"/>
  <c r="E14"/>
  <c r="C14"/>
  <c r="B14"/>
  <c r="B9"/>
  <c r="C9"/>
  <c r="E9"/>
  <c r="G9"/>
  <c r="B10"/>
  <c r="C10"/>
  <c r="E10"/>
  <c r="G10"/>
  <c r="B11"/>
  <c r="C11"/>
  <c r="E11"/>
  <c r="G11"/>
  <c r="B12"/>
  <c r="C12"/>
  <c r="E12"/>
  <c r="G12"/>
  <c r="B13"/>
  <c r="C13"/>
  <c r="E13"/>
  <c r="G13"/>
  <c r="H8"/>
  <c r="G8"/>
  <c r="E8"/>
  <c r="C8"/>
  <c r="B8"/>
  <c r="A14"/>
  <c r="D4"/>
  <c r="A8"/>
  <c r="C5"/>
  <c r="E3"/>
  <c r="B3"/>
  <c r="A2"/>
  <c r="A1"/>
  <c r="G78"/>
  <c r="G77"/>
  <c r="G76"/>
  <c r="G75"/>
  <c r="G74"/>
  <c r="G73"/>
  <c r="G79" s="1"/>
  <c r="H71"/>
  <c r="G64"/>
  <c r="G63"/>
  <c r="G62"/>
  <c r="G58"/>
  <c r="G57"/>
  <c r="G56"/>
  <c r="G52"/>
  <c r="G51"/>
  <c r="G50"/>
  <c r="G46"/>
  <c r="G45"/>
  <c r="G44"/>
  <c r="D188" i="17"/>
  <c r="A187"/>
  <c r="A186"/>
  <c r="A185"/>
  <c r="A184"/>
  <c r="A183"/>
  <c r="A182"/>
  <c r="A155"/>
  <c r="A154"/>
  <c r="A153"/>
  <c r="A152"/>
  <c r="A151"/>
  <c r="A150"/>
  <c r="A123"/>
  <c r="A122"/>
  <c r="A121"/>
  <c r="A120"/>
  <c r="A119"/>
  <c r="A118"/>
  <c r="D92"/>
  <c r="A91"/>
  <c r="A90"/>
  <c r="A89"/>
  <c r="A88"/>
  <c r="A87"/>
  <c r="A86"/>
  <c r="A58"/>
  <c r="A57"/>
  <c r="A56"/>
  <c r="A55"/>
  <c r="A54"/>
  <c r="A53"/>
  <c r="A25"/>
  <c r="A24"/>
  <c r="A23"/>
  <c r="A22"/>
  <c r="A21"/>
  <c r="A20"/>
  <c r="C4"/>
  <c r="A2"/>
  <c r="A1"/>
  <c r="D4" i="13"/>
  <c r="A2"/>
  <c r="A1"/>
  <c r="A2" i="15"/>
  <c r="A1"/>
  <c r="B185" i="17"/>
  <c r="D185" s="1"/>
  <c r="B184"/>
  <c r="D184" s="1"/>
  <c r="B183"/>
  <c r="D183" s="1"/>
  <c r="B182"/>
  <c r="D182" s="1"/>
  <c r="C171"/>
  <c r="C172" s="1"/>
  <c r="C173" s="1"/>
  <c r="C174" s="1"/>
  <c r="C175" s="1"/>
  <c r="C176" s="1"/>
  <c r="A171"/>
  <c r="A172" s="1"/>
  <c r="A173" s="1"/>
  <c r="A174" s="1"/>
  <c r="A175" s="1"/>
  <c r="A176" s="1"/>
  <c r="D153"/>
  <c r="B153"/>
  <c r="B152"/>
  <c r="D152" s="1"/>
  <c r="B151"/>
  <c r="D151" s="1"/>
  <c r="B150"/>
  <c r="D150" s="1"/>
  <c r="D139"/>
  <c r="D140" s="1"/>
  <c r="D141" s="1"/>
  <c r="D142" s="1"/>
  <c r="D143" s="1"/>
  <c r="D144" s="1"/>
  <c r="B139"/>
  <c r="B140" s="1"/>
  <c r="B141" s="1"/>
  <c r="B142" s="1"/>
  <c r="B143" s="1"/>
  <c r="B144" s="1"/>
  <c r="B121"/>
  <c r="D121" s="1"/>
  <c r="B120"/>
  <c r="D120" s="1"/>
  <c r="B119"/>
  <c r="D119" s="1"/>
  <c r="B118"/>
  <c r="D118" s="1"/>
  <c r="C107"/>
  <c r="C108" s="1"/>
  <c r="C109" s="1"/>
  <c r="C110" s="1"/>
  <c r="C111" s="1"/>
  <c r="C112" s="1"/>
  <c r="A107"/>
  <c r="A108" s="1"/>
  <c r="A109" s="1"/>
  <c r="A110" s="1"/>
  <c r="A111" s="1"/>
  <c r="A112" s="1"/>
  <c r="D89"/>
  <c r="B89"/>
  <c r="B88"/>
  <c r="D88" s="1"/>
  <c r="B87"/>
  <c r="D87" s="1"/>
  <c r="B86"/>
  <c r="D86" s="1"/>
  <c r="D75"/>
  <c r="D76" s="1"/>
  <c r="D77" s="1"/>
  <c r="D78" s="1"/>
  <c r="D79" s="1"/>
  <c r="D80" s="1"/>
  <c r="B75"/>
  <c r="B76" s="1"/>
  <c r="B77" s="1"/>
  <c r="B78" s="1"/>
  <c r="B79" s="1"/>
  <c r="B80" s="1"/>
  <c r="B56"/>
  <c r="D56" s="1"/>
  <c r="B55"/>
  <c r="D55" s="1"/>
  <c r="B54"/>
  <c r="D54" s="1"/>
  <c r="B53"/>
  <c r="D53" s="1"/>
  <c r="D59" s="1"/>
  <c r="C42"/>
  <c r="C43" s="1"/>
  <c r="C44" s="1"/>
  <c r="C45" s="1"/>
  <c r="C46" s="1"/>
  <c r="C47" s="1"/>
  <c r="A42"/>
  <c r="A43" s="1"/>
  <c r="A44" s="1"/>
  <c r="A45" s="1"/>
  <c r="A46" s="1"/>
  <c r="A47" s="1"/>
  <c r="B38"/>
  <c r="B71" s="1"/>
  <c r="B103" s="1"/>
  <c r="B135" s="1"/>
  <c r="B167" s="1"/>
  <c r="D36"/>
  <c r="D69" s="1"/>
  <c r="D101" s="1"/>
  <c r="D133" s="1"/>
  <c r="D165" s="1"/>
  <c r="B36"/>
  <c r="B69" s="1"/>
  <c r="B101" s="1"/>
  <c r="B133" s="1"/>
  <c r="B165" s="1"/>
  <c r="D23"/>
  <c r="D22"/>
  <c r="D21"/>
  <c r="D20"/>
  <c r="D26" s="1"/>
  <c r="D9"/>
  <c r="D10" s="1"/>
  <c r="D11" s="1"/>
  <c r="D12" s="1"/>
  <c r="D13" s="1"/>
  <c r="D14" s="1"/>
  <c r="C9"/>
  <c r="C10" s="1"/>
  <c r="C11" s="1"/>
  <c r="C12" s="1"/>
  <c r="C13" s="1"/>
  <c r="C14" s="1"/>
  <c r="B9"/>
  <c r="B10" s="1"/>
  <c r="B11" s="1"/>
  <c r="B12" s="1"/>
  <c r="B13" s="1"/>
  <c r="B14" s="1"/>
  <c r="A9"/>
  <c r="A10" s="1"/>
  <c r="A11" s="1"/>
  <c r="A12" s="1"/>
  <c r="A13" s="1"/>
  <c r="A14" s="1"/>
  <c r="C37"/>
  <c r="C70" s="1"/>
  <c r="C102" s="1"/>
  <c r="C134" s="1"/>
  <c r="C166" s="1"/>
  <c r="A35"/>
  <c r="A68" s="1"/>
  <c r="A100" s="1"/>
  <c r="A132" s="1"/>
  <c r="A164" s="1"/>
  <c r="A34"/>
  <c r="A67" s="1"/>
  <c r="A99" s="1"/>
  <c r="A131" s="1"/>
  <c r="A163" s="1"/>
  <c r="B78" i="13"/>
  <c r="B77"/>
  <c r="B76"/>
  <c r="B75"/>
  <c r="B74"/>
  <c r="B73"/>
  <c r="P13"/>
  <c r="P10"/>
  <c r="P9"/>
  <c r="P8"/>
  <c r="P7"/>
  <c r="F43"/>
  <c r="E43"/>
  <c r="C43"/>
  <c r="B43"/>
  <c r="F42"/>
  <c r="E42"/>
  <c r="C42"/>
  <c r="B42"/>
  <c r="F41"/>
  <c r="E41"/>
  <c r="C41"/>
  <c r="B41"/>
  <c r="F40"/>
  <c r="E40"/>
  <c r="C40"/>
  <c r="B40"/>
  <c r="F39"/>
  <c r="E39"/>
  <c r="C39"/>
  <c r="B39"/>
  <c r="F38"/>
  <c r="E38"/>
  <c r="C38"/>
  <c r="B38"/>
  <c r="A38"/>
  <c r="F37"/>
  <c r="E37"/>
  <c r="C37"/>
  <c r="B37"/>
  <c r="F36"/>
  <c r="E36"/>
  <c r="C36"/>
  <c r="B36"/>
  <c r="F35"/>
  <c r="E35"/>
  <c r="C35"/>
  <c r="B35"/>
  <c r="F34"/>
  <c r="E34"/>
  <c r="C34"/>
  <c r="B34"/>
  <c r="F33"/>
  <c r="E33"/>
  <c r="C33"/>
  <c r="B33"/>
  <c r="F32"/>
  <c r="E32"/>
  <c r="C32"/>
  <c r="B32"/>
  <c r="A32"/>
  <c r="F31"/>
  <c r="E31"/>
  <c r="C31"/>
  <c r="B31"/>
  <c r="F30"/>
  <c r="E30"/>
  <c r="C30"/>
  <c r="B30"/>
  <c r="F29"/>
  <c r="E29"/>
  <c r="C29"/>
  <c r="B29"/>
  <c r="F28"/>
  <c r="E28"/>
  <c r="C28"/>
  <c r="B28"/>
  <c r="F27"/>
  <c r="E27"/>
  <c r="C27"/>
  <c r="B27"/>
  <c r="F26"/>
  <c r="E26"/>
  <c r="C26"/>
  <c r="B26"/>
  <c r="A26"/>
  <c r="F25"/>
  <c r="E25"/>
  <c r="C25"/>
  <c r="B25"/>
  <c r="F24"/>
  <c r="E24"/>
  <c r="C24"/>
  <c r="B24"/>
  <c r="F23"/>
  <c r="E23"/>
  <c r="C23"/>
  <c r="B23"/>
  <c r="F22"/>
  <c r="E22"/>
  <c r="C22"/>
  <c r="B22"/>
  <c r="F21"/>
  <c r="E21"/>
  <c r="C21"/>
  <c r="B21"/>
  <c r="F20"/>
  <c r="E20"/>
  <c r="C20"/>
  <c r="B20"/>
  <c r="A20"/>
  <c r="F19"/>
  <c r="E19"/>
  <c r="C19"/>
  <c r="B19"/>
  <c r="F18"/>
  <c r="E18"/>
  <c r="C18"/>
  <c r="B18"/>
  <c r="F17"/>
  <c r="E17"/>
  <c r="C17"/>
  <c r="B17"/>
  <c r="F16"/>
  <c r="E16"/>
  <c r="C16"/>
  <c r="B16"/>
  <c r="F15"/>
  <c r="E15"/>
  <c r="C15"/>
  <c r="B15"/>
  <c r="F14"/>
  <c r="E14"/>
  <c r="C14"/>
  <c r="B14"/>
  <c r="A14"/>
  <c r="G13"/>
  <c r="F13"/>
  <c r="E13"/>
  <c r="C13"/>
  <c r="B13"/>
  <c r="G12"/>
  <c r="F12"/>
  <c r="E12"/>
  <c r="C12"/>
  <c r="B12"/>
  <c r="G11"/>
  <c r="F11"/>
  <c r="E11"/>
  <c r="C11"/>
  <c r="B11"/>
  <c r="G10"/>
  <c r="F10"/>
  <c r="E10"/>
  <c r="C10"/>
  <c r="B10"/>
  <c r="G9"/>
  <c r="F9"/>
  <c r="E9"/>
  <c r="C9"/>
  <c r="B9"/>
  <c r="G8"/>
  <c r="F8"/>
  <c r="E8"/>
  <c r="C8"/>
  <c r="A8"/>
  <c r="C5"/>
  <c r="E3"/>
  <c r="B3"/>
  <c r="B8"/>
  <c r="C172" i="15"/>
  <c r="A180"/>
  <c r="A179"/>
  <c r="A178"/>
  <c r="A151"/>
  <c r="A150"/>
  <c r="A149"/>
  <c r="A148"/>
  <c r="A147"/>
  <c r="A146"/>
  <c r="A119"/>
  <c r="A118"/>
  <c r="A117"/>
  <c r="A116"/>
  <c r="A115"/>
  <c r="A114"/>
  <c r="A87"/>
  <c r="A86"/>
  <c r="A85"/>
  <c r="A84"/>
  <c r="A83"/>
  <c r="A82"/>
  <c r="A55"/>
  <c r="A54"/>
  <c r="A53"/>
  <c r="A52"/>
  <c r="A51"/>
  <c r="A50"/>
  <c r="A9"/>
  <c r="A23"/>
  <c r="A22"/>
  <c r="A21"/>
  <c r="A20"/>
  <c r="A19"/>
  <c r="A18"/>
  <c r="G78" i="13"/>
  <c r="G77"/>
  <c r="G76"/>
  <c r="G75"/>
  <c r="G74"/>
  <c r="G73"/>
  <c r="G79" s="1"/>
  <c r="H71"/>
  <c r="G67"/>
  <c r="G64"/>
  <c r="G63"/>
  <c r="H62"/>
  <c r="G62"/>
  <c r="G61"/>
  <c r="G58"/>
  <c r="G57"/>
  <c r="G56"/>
  <c r="H56" s="1"/>
  <c r="G55"/>
  <c r="G52"/>
  <c r="G51"/>
  <c r="H50"/>
  <c r="G50"/>
  <c r="G49"/>
  <c r="G46"/>
  <c r="G45"/>
  <c r="G44"/>
  <c r="H44" s="1"/>
  <c r="G43"/>
  <c r="G42"/>
  <c r="G41"/>
  <c r="G40"/>
  <c r="G39"/>
  <c r="G38"/>
  <c r="G37"/>
  <c r="G36"/>
  <c r="G35"/>
  <c r="G34"/>
  <c r="G33"/>
  <c r="G32"/>
  <c r="G31"/>
  <c r="G30"/>
  <c r="G29"/>
  <c r="G28"/>
  <c r="D18" i="14" s="1"/>
  <c r="G27" i="13"/>
  <c r="G26"/>
  <c r="H26" s="1"/>
  <c r="G25"/>
  <c r="G24"/>
  <c r="G23"/>
  <c r="G22"/>
  <c r="G21"/>
  <c r="G20"/>
  <c r="H20" s="1"/>
  <c r="G19"/>
  <c r="G18"/>
  <c r="G17"/>
  <c r="G16"/>
  <c r="G15"/>
  <c r="G14"/>
  <c r="H14" s="1"/>
  <c r="H8"/>
  <c r="F68"/>
  <c r="F183" i="15"/>
  <c r="F182"/>
  <c r="F181"/>
  <c r="C180"/>
  <c r="F180" s="1"/>
  <c r="C179"/>
  <c r="F179" s="1"/>
  <c r="F178"/>
  <c r="F185" s="1"/>
  <c r="C178"/>
  <c r="C176"/>
  <c r="C169"/>
  <c r="C170" s="1"/>
  <c r="C171" s="1"/>
  <c r="F169" s="1"/>
  <c r="F170" s="1"/>
  <c r="F171" s="1"/>
  <c r="F172" s="1"/>
  <c r="B169"/>
  <c r="B170" s="1"/>
  <c r="B171" s="1"/>
  <c r="B172" s="1"/>
  <c r="E169" s="1"/>
  <c r="E170" s="1"/>
  <c r="E171" s="1"/>
  <c r="E172" s="1"/>
  <c r="A169"/>
  <c r="A170" s="1"/>
  <c r="A171" s="1"/>
  <c r="A172" s="1"/>
  <c r="D169" s="1"/>
  <c r="D170" s="1"/>
  <c r="D171" s="1"/>
  <c r="D172" s="1"/>
  <c r="C151"/>
  <c r="F151" s="1"/>
  <c r="C150"/>
  <c r="F150" s="1"/>
  <c r="C149"/>
  <c r="F149" s="1"/>
  <c r="C148"/>
  <c r="F148" s="1"/>
  <c r="C147"/>
  <c r="F147" s="1"/>
  <c r="C146"/>
  <c r="F146" s="1"/>
  <c r="F153" s="1"/>
  <c r="C144"/>
  <c r="F137"/>
  <c r="F138" s="1"/>
  <c r="F139" s="1"/>
  <c r="F140" s="1"/>
  <c r="E137"/>
  <c r="E138" s="1"/>
  <c r="E139" s="1"/>
  <c r="E140" s="1"/>
  <c r="D137"/>
  <c r="D138" s="1"/>
  <c r="D139" s="1"/>
  <c r="D140" s="1"/>
  <c r="C137"/>
  <c r="C138" s="1"/>
  <c r="C139" s="1"/>
  <c r="C140" s="1"/>
  <c r="B137"/>
  <c r="B138" s="1"/>
  <c r="B139" s="1"/>
  <c r="B140" s="1"/>
  <c r="A137"/>
  <c r="A138" s="1"/>
  <c r="A139" s="1"/>
  <c r="A140" s="1"/>
  <c r="F119"/>
  <c r="C119"/>
  <c r="C118"/>
  <c r="F118" s="1"/>
  <c r="F117"/>
  <c r="C117"/>
  <c r="C116"/>
  <c r="F116" s="1"/>
  <c r="F115"/>
  <c r="C115"/>
  <c r="C114"/>
  <c r="F114" s="1"/>
  <c r="C112"/>
  <c r="F105"/>
  <c r="F106" s="1"/>
  <c r="F107" s="1"/>
  <c r="F108" s="1"/>
  <c r="E105"/>
  <c r="E106" s="1"/>
  <c r="E107" s="1"/>
  <c r="E108" s="1"/>
  <c r="D105"/>
  <c r="D106" s="1"/>
  <c r="D107" s="1"/>
  <c r="D108" s="1"/>
  <c r="C105"/>
  <c r="C106" s="1"/>
  <c r="C107" s="1"/>
  <c r="C108" s="1"/>
  <c r="B105"/>
  <c r="B106" s="1"/>
  <c r="B107" s="1"/>
  <c r="B108" s="1"/>
  <c r="A105"/>
  <c r="A106" s="1"/>
  <c r="A107" s="1"/>
  <c r="A108" s="1"/>
  <c r="F87"/>
  <c r="C87"/>
  <c r="C86"/>
  <c r="F86" s="1"/>
  <c r="F85"/>
  <c r="C85"/>
  <c r="C84"/>
  <c r="F84" s="1"/>
  <c r="F83"/>
  <c r="C83"/>
  <c r="C82"/>
  <c r="F82" s="1"/>
  <c r="F89" s="1"/>
  <c r="C80"/>
  <c r="F73"/>
  <c r="F74" s="1"/>
  <c r="F75" s="1"/>
  <c r="F76" s="1"/>
  <c r="E73"/>
  <c r="E74" s="1"/>
  <c r="E75" s="1"/>
  <c r="E76" s="1"/>
  <c r="D73"/>
  <c r="D74" s="1"/>
  <c r="D75" s="1"/>
  <c r="D76" s="1"/>
  <c r="C73"/>
  <c r="C74" s="1"/>
  <c r="C75" s="1"/>
  <c r="C76" s="1"/>
  <c r="B73"/>
  <c r="B74" s="1"/>
  <c r="B75" s="1"/>
  <c r="B76" s="1"/>
  <c r="A73"/>
  <c r="A74" s="1"/>
  <c r="A75" s="1"/>
  <c r="A76" s="1"/>
  <c r="F55"/>
  <c r="C55"/>
  <c r="C54"/>
  <c r="F54" s="1"/>
  <c r="F53"/>
  <c r="C53"/>
  <c r="C52"/>
  <c r="F52" s="1"/>
  <c r="F51"/>
  <c r="C51"/>
  <c r="C50"/>
  <c r="F50" s="1"/>
  <c r="F57" s="1"/>
  <c r="C48"/>
  <c r="F41"/>
  <c r="F42" s="1"/>
  <c r="F43" s="1"/>
  <c r="F44" s="1"/>
  <c r="E41"/>
  <c r="E42" s="1"/>
  <c r="E43" s="1"/>
  <c r="E44" s="1"/>
  <c r="D41"/>
  <c r="D42" s="1"/>
  <c r="D43" s="1"/>
  <c r="D44" s="1"/>
  <c r="C41"/>
  <c r="C42" s="1"/>
  <c r="C43" s="1"/>
  <c r="C44" s="1"/>
  <c r="B41"/>
  <c r="B42" s="1"/>
  <c r="B43" s="1"/>
  <c r="B44" s="1"/>
  <c r="A41"/>
  <c r="A42" s="1"/>
  <c r="A43" s="1"/>
  <c r="A44" s="1"/>
  <c r="B37"/>
  <c r="B69" s="1"/>
  <c r="B101" s="1"/>
  <c r="B133" s="1"/>
  <c r="B165" s="1"/>
  <c r="E35"/>
  <c r="E67" s="1"/>
  <c r="E99" s="1"/>
  <c r="E131" s="1"/>
  <c r="E163" s="1"/>
  <c r="B35"/>
  <c r="B67" s="1"/>
  <c r="B99" s="1"/>
  <c r="B131" s="1"/>
  <c r="B163" s="1"/>
  <c r="F23"/>
  <c r="F22"/>
  <c r="F21"/>
  <c r="F20"/>
  <c r="F19"/>
  <c r="F18"/>
  <c r="F25" s="1"/>
  <c r="C16"/>
  <c r="F9"/>
  <c r="F10" s="1"/>
  <c r="F11" s="1"/>
  <c r="F12" s="1"/>
  <c r="E9"/>
  <c r="E10" s="1"/>
  <c r="E11" s="1"/>
  <c r="E12" s="1"/>
  <c r="D9"/>
  <c r="D10" s="1"/>
  <c r="D11" s="1"/>
  <c r="D12" s="1"/>
  <c r="C9"/>
  <c r="C10" s="1"/>
  <c r="C11" s="1"/>
  <c r="C12" s="1"/>
  <c r="B9"/>
  <c r="B10" s="1"/>
  <c r="B11" s="1"/>
  <c r="B12" s="1"/>
  <c r="A10"/>
  <c r="A11" s="1"/>
  <c r="A12" s="1"/>
  <c r="D4"/>
  <c r="D36" s="1"/>
  <c r="D68" s="1"/>
  <c r="D100" s="1"/>
  <c r="D132" s="1"/>
  <c r="D164" s="1"/>
  <c r="A34"/>
  <c r="A66" s="1"/>
  <c r="A98" s="1"/>
  <c r="A130" s="1"/>
  <c r="A162" s="1"/>
  <c r="A33"/>
  <c r="A65" s="1"/>
  <c r="A97" s="1"/>
  <c r="A129" s="1"/>
  <c r="A161" s="1"/>
  <c r="C9" i="2"/>
  <c r="B22" i="5"/>
  <c r="C22"/>
  <c r="B23"/>
  <c r="C23"/>
  <c r="B24"/>
  <c r="C24"/>
  <c r="B25"/>
  <c r="C25"/>
  <c r="A22"/>
  <c r="A23"/>
  <c r="A24"/>
  <c r="A25"/>
  <c r="B19" i="14"/>
  <c r="C19"/>
  <c r="B20"/>
  <c r="C20"/>
  <c r="B21"/>
  <c r="C21"/>
  <c r="B22"/>
  <c r="C22"/>
  <c r="A19"/>
  <c r="A20"/>
  <c r="A21"/>
  <c r="A22"/>
  <c r="C5" i="2"/>
  <c r="C6"/>
  <c r="C18" i="14"/>
  <c r="B18"/>
  <c r="A8" s="1"/>
  <c r="A9" s="1"/>
  <c r="A10" s="1"/>
  <c r="A11" s="1"/>
  <c r="A12" s="1"/>
  <c r="C8" s="1"/>
  <c r="A18"/>
  <c r="D16"/>
  <c r="E5"/>
  <c r="D156" i="17" l="1"/>
  <c r="D124"/>
  <c r="B42"/>
  <c r="B43" s="1"/>
  <c r="B44" s="1"/>
  <c r="B45" s="1"/>
  <c r="B46" s="1"/>
  <c r="B47" s="1"/>
  <c r="D42"/>
  <c r="D43" s="1"/>
  <c r="D44" s="1"/>
  <c r="D45" s="1"/>
  <c r="D46" s="1"/>
  <c r="D47" s="1"/>
  <c r="A75"/>
  <c r="A76" s="1"/>
  <c r="A77" s="1"/>
  <c r="A78" s="1"/>
  <c r="A79" s="1"/>
  <c r="A80" s="1"/>
  <c r="C75"/>
  <c r="C76" s="1"/>
  <c r="C77" s="1"/>
  <c r="C78" s="1"/>
  <c r="C79" s="1"/>
  <c r="C80" s="1"/>
  <c r="B107"/>
  <c r="B108" s="1"/>
  <c r="B109" s="1"/>
  <c r="B110" s="1"/>
  <c r="B111" s="1"/>
  <c r="B112" s="1"/>
  <c r="D107"/>
  <c r="D108" s="1"/>
  <c r="D109" s="1"/>
  <c r="D110" s="1"/>
  <c r="D111" s="1"/>
  <c r="D112" s="1"/>
  <c r="A139"/>
  <c r="A140" s="1"/>
  <c r="A141" s="1"/>
  <c r="A142" s="1"/>
  <c r="A143" s="1"/>
  <c r="A144" s="1"/>
  <c r="C139"/>
  <c r="C140" s="1"/>
  <c r="C141" s="1"/>
  <c r="C142" s="1"/>
  <c r="C143" s="1"/>
  <c r="C144" s="1"/>
  <c r="B171"/>
  <c r="B172" s="1"/>
  <c r="B173" s="1"/>
  <c r="B174" s="1"/>
  <c r="B175" s="1"/>
  <c r="B176" s="1"/>
  <c r="D171"/>
  <c r="D172" s="1"/>
  <c r="D173" s="1"/>
  <c r="D174" s="1"/>
  <c r="D175" s="1"/>
  <c r="D176" s="1"/>
  <c r="H38" i="13"/>
  <c r="D22" i="5"/>
  <c r="D19" i="14"/>
  <c r="D23" i="5"/>
  <c r="D20" i="14"/>
  <c r="D24" i="5"/>
  <c r="D21" i="14"/>
  <c r="H32" i="13"/>
  <c r="D25" i="5"/>
  <c r="D22" i="14"/>
  <c r="G68" i="13"/>
  <c r="F121" i="15"/>
  <c r="C9" i="14"/>
  <c r="C10" s="1"/>
  <c r="C11" s="1"/>
  <c r="C12" s="1"/>
  <c r="E8" s="1"/>
  <c r="E9" s="1"/>
  <c r="E10" s="1"/>
  <c r="E11" s="1"/>
  <c r="E12" s="1"/>
  <c r="D23" l="1"/>
  <c r="D21" i="5"/>
  <c r="D26" s="1"/>
  <c r="C21"/>
  <c r="B21"/>
  <c r="A8" s="1"/>
  <c r="A9" s="1"/>
  <c r="A10" s="1"/>
  <c r="A11" s="1"/>
  <c r="A12" s="1"/>
  <c r="A13" s="1"/>
  <c r="A14" s="1"/>
  <c r="A15" s="1"/>
  <c r="A21"/>
  <c r="D19"/>
  <c r="E5"/>
  <c r="D10"/>
  <c r="B10"/>
  <c r="C8" l="1"/>
  <c r="C9" s="1"/>
  <c r="C10" s="1"/>
  <c r="C11" s="1"/>
  <c r="C12" s="1"/>
  <c r="C13" s="1"/>
  <c r="C14" s="1"/>
  <c r="C15" s="1"/>
  <c r="E8" s="1"/>
  <c r="E9" s="1"/>
  <c r="E10" s="1"/>
  <c r="E11" s="1"/>
  <c r="E12" s="1"/>
  <c r="E13" s="1"/>
  <c r="E14" s="1"/>
  <c r="E15" s="1"/>
  <c r="B5" i="14"/>
  <c r="E3"/>
  <c r="B3"/>
  <c r="C4"/>
  <c r="A2"/>
  <c r="A1"/>
  <c r="J5" i="2"/>
  <c r="C4" i="5" l="1"/>
  <c r="A2"/>
  <c r="E3"/>
  <c r="A1"/>
  <c r="B3"/>
  <c r="B5"/>
  <c r="J6" i="2" l="1"/>
  <c r="J7"/>
  <c r="J8"/>
  <c r="J10"/>
  <c r="C10"/>
  <c r="C8"/>
  <c r="C7"/>
  <c r="D11" s="1"/>
  <c r="J11" l="1"/>
</calcChain>
</file>

<file path=xl/sharedStrings.xml><?xml version="1.0" encoding="utf-8"?>
<sst xmlns="http://schemas.openxmlformats.org/spreadsheetml/2006/main" count="500" uniqueCount="68">
  <si>
    <t>Exam Seating Arrangement</t>
  </si>
  <si>
    <t>Exam Name :-</t>
  </si>
  <si>
    <t>Exam Center Name :-</t>
  </si>
  <si>
    <t>Exam Center Code No. :-</t>
  </si>
  <si>
    <t>Exam Date Form :-</t>
  </si>
  <si>
    <t>to</t>
  </si>
  <si>
    <t>Exam Center Incharge Name :-</t>
  </si>
  <si>
    <t>Exam Center Incharge Degination  :-</t>
  </si>
  <si>
    <t>School Name</t>
  </si>
  <si>
    <t>Roll No.</t>
  </si>
  <si>
    <t xml:space="preserve">From </t>
  </si>
  <si>
    <t>S. N.</t>
  </si>
  <si>
    <t>G.S.S.S. Chandawal</t>
  </si>
  <si>
    <t>Total Student</t>
  </si>
  <si>
    <t>Total</t>
  </si>
  <si>
    <t>Total School</t>
  </si>
  <si>
    <t>Government Sr. Secondary School Chandawal Nagar</t>
  </si>
  <si>
    <t>Shrawan Kumar Parihar</t>
  </si>
  <si>
    <t>Principal</t>
  </si>
  <si>
    <t>Exam Center Incharge Mobile No. :-</t>
  </si>
  <si>
    <t>TOTAL</t>
  </si>
  <si>
    <t xml:space="preserve">     Row-1</t>
  </si>
  <si>
    <t xml:space="preserve">     Row-2</t>
  </si>
  <si>
    <t xml:space="preserve">     Row-3</t>
  </si>
  <si>
    <t xml:space="preserve">     Row-4</t>
  </si>
  <si>
    <t>NSO</t>
  </si>
  <si>
    <t>01</t>
  </si>
  <si>
    <t>02</t>
  </si>
  <si>
    <t>ROOM NO.</t>
  </si>
  <si>
    <t>ROLL NO.</t>
  </si>
  <si>
    <t>TOTAL STUDENTS</t>
  </si>
  <si>
    <t>consolidated Seating Plan(arrangment)</t>
  </si>
  <si>
    <t>03</t>
  </si>
  <si>
    <t>04</t>
  </si>
  <si>
    <t>05</t>
  </si>
  <si>
    <t>Time :</t>
  </si>
  <si>
    <t>Date :</t>
  </si>
  <si>
    <t>8:30 to 11:45 AM</t>
  </si>
  <si>
    <t>Subject :</t>
  </si>
  <si>
    <t>Center Code No. :</t>
  </si>
  <si>
    <t>School's Name</t>
  </si>
  <si>
    <t>Total NSO :-</t>
  </si>
  <si>
    <t>Room No.</t>
  </si>
  <si>
    <t>Seating Plan (arrangment)</t>
  </si>
  <si>
    <t>NSO Student Roll No.:-</t>
  </si>
  <si>
    <t>NSO Total Student :-</t>
  </si>
  <si>
    <t>Total Students :-</t>
  </si>
  <si>
    <t xml:space="preserve">Sign of Board Exam incharge </t>
  </si>
  <si>
    <t xml:space="preserve">Sign and Seal Board Center incharge </t>
  </si>
  <si>
    <t>S.no.</t>
  </si>
  <si>
    <t xml:space="preserve">     Row-5</t>
  </si>
  <si>
    <t>t; xq:nso oklqnso th egkjkt</t>
  </si>
  <si>
    <t>HEERA LAL JAT</t>
  </si>
  <si>
    <t>Sr. Teacher at GSSS Inderwara (PALI)</t>
  </si>
  <si>
    <t>V./P. -  CHANDAWAL NAGAR , SOJAT (PALI)</t>
  </si>
  <si>
    <t>Programmed By :-</t>
  </si>
  <si>
    <t xml:space="preserve"> Whats App No. 09001884272</t>
  </si>
  <si>
    <t>heeralaljatchandawal@gmail.com</t>
  </si>
  <si>
    <t>Secondary Board Exam - 2020</t>
  </si>
  <si>
    <t>G.G.S.S. Chandawal</t>
  </si>
  <si>
    <t>Adarsh Bal Niketan Chandawal</t>
  </si>
  <si>
    <t>G.S.S.S. Murdawa</t>
  </si>
  <si>
    <t>Dayand sec. School Chandawal</t>
  </si>
  <si>
    <t>NSO Student Roll No.</t>
  </si>
  <si>
    <t xml:space="preserve">Avilable School Detail On Center </t>
  </si>
  <si>
    <t>G.S.S.S. Khokhara</t>
  </si>
  <si>
    <t>Political Science</t>
  </si>
  <si>
    <t xml:space="preserve">     Row-6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</si>
</sst>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5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24"/>
      <color theme="5" tint="-0.249977111117893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u/>
      <sz val="26"/>
      <color theme="5" tint="-0.249977111117893"/>
      <name val="Calibri"/>
      <family val="2"/>
      <scheme val="minor"/>
    </font>
    <font>
      <b/>
      <i/>
      <sz val="18"/>
      <color theme="5" tint="-0.249977111117893"/>
      <name val="Calibri"/>
      <family val="2"/>
      <scheme val="minor"/>
    </font>
    <font>
      <b/>
      <i/>
      <u/>
      <sz val="24"/>
      <color rgb="FFFFFF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5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8"/>
      <color theme="1"/>
      <name val="Bradley Hand ITC"/>
      <family val="4"/>
    </font>
    <font>
      <sz val="18"/>
      <color theme="1"/>
      <name val="Bradley Hand ITC"/>
      <family val="4"/>
    </font>
    <font>
      <b/>
      <sz val="16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i/>
      <sz val="16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20"/>
      <color theme="3" tint="-0.249977111117893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22"/>
      <color rgb="FF7030A0"/>
      <name val="Calibri"/>
      <family val="2"/>
      <scheme val="minor"/>
    </font>
    <font>
      <b/>
      <i/>
      <sz val="14"/>
      <color theme="5" tint="-0.249977111117893"/>
      <name val="Calibri"/>
      <family val="2"/>
      <scheme val="minor"/>
    </font>
    <font>
      <b/>
      <i/>
      <sz val="16"/>
      <name val="Cambria"/>
      <family val="1"/>
      <scheme val="major"/>
    </font>
    <font>
      <sz val="20"/>
      <color theme="1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b/>
      <i/>
      <u/>
      <sz val="16"/>
      <color rgb="FF7030A0"/>
      <name val="Calibri"/>
      <family val="2"/>
      <scheme val="minor"/>
    </font>
    <font>
      <b/>
      <i/>
      <sz val="13"/>
      <color theme="5" tint="-0.249977111117893"/>
      <name val="Calibri"/>
      <family val="2"/>
      <scheme val="minor"/>
    </font>
    <font>
      <b/>
      <i/>
      <sz val="16"/>
      <color rgb="FF0070C0"/>
      <name val="Calibri"/>
      <family val="2"/>
    </font>
    <font>
      <u/>
      <sz val="10"/>
      <color theme="10"/>
      <name val="Arial"/>
      <family val="2"/>
    </font>
    <font>
      <b/>
      <i/>
      <u/>
      <sz val="18"/>
      <color theme="9" tint="-0.499984740745262"/>
      <name val="Calibri"/>
      <family val="2"/>
    </font>
    <font>
      <b/>
      <i/>
      <u/>
      <sz val="18"/>
      <color rgb="FFD60093"/>
      <name val="Kruti Dev 010"/>
    </font>
    <font>
      <b/>
      <i/>
      <sz val="10"/>
      <color theme="1"/>
      <name val="Calibri"/>
      <family val="2"/>
      <scheme val="minor"/>
    </font>
    <font>
      <b/>
      <i/>
      <sz val="16"/>
      <color theme="6" tint="-0.249977111117893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13" fillId="5" borderId="0" xfId="0" applyFont="1" applyFill="1"/>
    <xf numFmtId="0" fontId="0" fillId="0" borderId="0" xfId="0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2" fillId="5" borderId="0" xfId="0" applyFont="1" applyFill="1" applyBorder="1" applyAlignment="1" applyProtection="1">
      <alignment vertical="center"/>
    </xf>
    <xf numFmtId="0" fontId="26" fillId="0" borderId="1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center"/>
      <protection locked="0"/>
    </xf>
    <xf numFmtId="0" fontId="15" fillId="5" borderId="1" xfId="0" applyFont="1" applyFill="1" applyBorder="1" applyAlignment="1">
      <alignment horizontal="center"/>
    </xf>
    <xf numFmtId="0" fontId="30" fillId="5" borderId="0" xfId="0" applyFont="1" applyFill="1" applyBorder="1" applyAlignment="1" applyProtection="1">
      <alignment horizontal="left" vertical="center"/>
    </xf>
    <xf numFmtId="0" fontId="2" fillId="8" borderId="0" xfId="0" applyFont="1" applyFill="1" applyAlignment="1" applyProtection="1">
      <alignment horizontal="center"/>
      <protection locked="0"/>
    </xf>
    <xf numFmtId="0" fontId="29" fillId="8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32" fillId="5" borderId="0" xfId="0" applyFont="1" applyFill="1"/>
    <xf numFmtId="0" fontId="13" fillId="5" borderId="0" xfId="0" applyFont="1" applyFill="1" applyBorder="1" applyAlignment="1">
      <alignment horizontal="center" vertical="center"/>
    </xf>
    <xf numFmtId="0" fontId="34" fillId="5" borderId="0" xfId="0" applyFont="1" applyFill="1"/>
    <xf numFmtId="0" fontId="35" fillId="5" borderId="0" xfId="0" applyFont="1" applyFill="1"/>
    <xf numFmtId="0" fontId="24" fillId="5" borderId="0" xfId="0" applyFont="1" applyFill="1" applyAlignment="1">
      <alignment horizontal="right" vertical="center"/>
    </xf>
    <xf numFmtId="0" fontId="29" fillId="5" borderId="0" xfId="0" applyFont="1" applyFill="1" applyAlignment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  <protection locked="0"/>
    </xf>
    <xf numFmtId="0" fontId="14" fillId="5" borderId="0" xfId="0" applyFont="1" applyFill="1"/>
    <xf numFmtId="0" fontId="22" fillId="5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right" vertical="center"/>
    </xf>
    <xf numFmtId="0" fontId="31" fillId="5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14" fillId="0" borderId="0" xfId="0" applyFont="1" applyProtection="1"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24" fillId="0" borderId="0" xfId="0" applyFont="1" applyFill="1" applyProtection="1">
      <protection locked="0"/>
    </xf>
    <xf numFmtId="0" fontId="27" fillId="5" borderId="0" xfId="0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left" vertical="center"/>
    </xf>
    <xf numFmtId="14" fontId="38" fillId="0" borderId="0" xfId="0" applyNumberFormat="1" applyFont="1" applyFill="1" applyBorder="1" applyAlignment="1" applyProtection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43" fillId="0" borderId="0" xfId="0" applyFont="1" applyFill="1" applyBorder="1" applyAlignment="1" applyProtection="1">
      <alignment horizontal="left" vertical="center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164" fontId="6" fillId="3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 vertical="center"/>
      <protection hidden="1"/>
    </xf>
    <xf numFmtId="0" fontId="48" fillId="5" borderId="0" xfId="0" applyFont="1" applyFill="1" applyAlignment="1">
      <alignment horizontal="left" vertical="center" wrapText="1"/>
    </xf>
    <xf numFmtId="0" fontId="23" fillId="0" borderId="1" xfId="0" applyFont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horizontal="left" vertical="center"/>
    </xf>
    <xf numFmtId="0" fontId="24" fillId="0" borderId="0" xfId="0" applyFont="1" applyFill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center"/>
      <protection locked="0"/>
    </xf>
    <xf numFmtId="0" fontId="22" fillId="6" borderId="0" xfId="0" applyFont="1" applyFill="1" applyBorder="1" applyAlignment="1" applyProtection="1">
      <alignment horizontal="left" vertical="center"/>
    </xf>
    <xf numFmtId="0" fontId="23" fillId="7" borderId="0" xfId="0" applyFont="1" applyFill="1" applyAlignment="1" applyProtection="1">
      <alignment horizontal="center"/>
      <protection locked="0"/>
    </xf>
    <xf numFmtId="0" fontId="31" fillId="5" borderId="0" xfId="0" applyFont="1" applyFill="1" applyAlignment="1">
      <alignment horizontal="center" vertical="center"/>
    </xf>
    <xf numFmtId="0" fontId="27" fillId="5" borderId="0" xfId="0" applyFont="1" applyFill="1" applyBorder="1" applyAlignment="1" applyProtection="1">
      <alignment horizontal="right" vertical="center"/>
    </xf>
    <xf numFmtId="0" fontId="33" fillId="5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10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49" fontId="41" fillId="2" borderId="0" xfId="0" applyNumberFormat="1" applyFont="1" applyFill="1" applyAlignment="1" applyProtection="1">
      <alignment horizontal="center" wrapText="1"/>
      <protection hidden="1"/>
    </xf>
    <xf numFmtId="0" fontId="0" fillId="2" borderId="0" xfId="0" applyFill="1" applyAlignment="1" applyProtection="1">
      <alignment horizontal="center" wrapText="1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0" fillId="2" borderId="0" xfId="0" applyFont="1" applyFill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0" fillId="2" borderId="0" xfId="0" applyFill="1" applyBorder="1" applyProtection="1">
      <protection hidden="1"/>
    </xf>
    <xf numFmtId="0" fontId="49" fillId="2" borderId="0" xfId="0" applyFont="1" applyFill="1" applyBorder="1" applyAlignment="1" applyProtection="1">
      <alignment horizontal="left" vertical="center"/>
      <protection hidden="1"/>
    </xf>
    <xf numFmtId="0" fontId="0" fillId="9" borderId="0" xfId="0" applyFill="1" applyProtection="1">
      <protection hidden="1"/>
    </xf>
    <xf numFmtId="0" fontId="7" fillId="9" borderId="0" xfId="0" applyFont="1" applyFill="1" applyAlignment="1" applyProtection="1">
      <protection hidden="1"/>
    </xf>
    <xf numFmtId="0" fontId="3" fillId="9" borderId="0" xfId="0" applyFont="1" applyFill="1" applyAlignment="1" applyProtection="1">
      <alignment horizontal="left" vertical="center"/>
      <protection hidden="1"/>
    </xf>
    <xf numFmtId="0" fontId="46" fillId="9" borderId="14" xfId="1" applyFont="1" applyFill="1" applyBorder="1" applyAlignment="1" applyProtection="1">
      <alignment vertical="center"/>
      <protection hidden="1"/>
    </xf>
    <xf numFmtId="0" fontId="46" fillId="9" borderId="15" xfId="1" applyFont="1" applyFill="1" applyBorder="1" applyAlignment="1" applyProtection="1">
      <alignment vertical="center"/>
      <protection hidden="1"/>
    </xf>
    <xf numFmtId="0" fontId="46" fillId="9" borderId="0" xfId="1" applyFont="1" applyFill="1" applyBorder="1" applyAlignment="1" applyProtection="1">
      <alignment vertical="center"/>
      <protection hidden="1"/>
    </xf>
    <xf numFmtId="0" fontId="8" fillId="9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 vertical="center"/>
      <protection hidden="1"/>
    </xf>
    <xf numFmtId="164" fontId="5" fillId="9" borderId="0" xfId="0" applyNumberFormat="1" applyFont="1" applyFill="1" applyAlignment="1" applyProtection="1">
      <alignment horizontal="center" vertical="center"/>
      <protection hidden="1"/>
    </xf>
    <xf numFmtId="0" fontId="5" fillId="9" borderId="0" xfId="0" applyFont="1" applyFill="1" applyAlignment="1" applyProtection="1">
      <alignment horizontal="center" vertical="center"/>
      <protection hidden="1"/>
    </xf>
    <xf numFmtId="0" fontId="50" fillId="9" borderId="0" xfId="0" applyFont="1" applyFill="1" applyProtection="1">
      <protection hidden="1"/>
    </xf>
    <xf numFmtId="0" fontId="50" fillId="9" borderId="0" xfId="0" applyFont="1" applyFill="1" applyAlignment="1" applyProtection="1">
      <alignment horizontal="right" vertical="center"/>
      <protection hidden="1"/>
    </xf>
    <xf numFmtId="0" fontId="51" fillId="9" borderId="0" xfId="0" applyFont="1" applyFill="1" applyAlignment="1" applyProtection="1">
      <alignment horizontal="center" vertical="center"/>
      <protection hidden="1"/>
    </xf>
    <xf numFmtId="0" fontId="44" fillId="9" borderId="12" xfId="0" applyFont="1" applyFill="1" applyBorder="1" applyAlignment="1" applyProtection="1">
      <alignment horizontal="center" vertical="center"/>
      <protection hidden="1"/>
    </xf>
    <xf numFmtId="0" fontId="44" fillId="9" borderId="13" xfId="0" applyFont="1" applyFill="1" applyBorder="1" applyAlignment="1" applyProtection="1">
      <alignment horizontal="center" vertical="center"/>
      <protection hidden="1"/>
    </xf>
    <xf numFmtId="0" fontId="46" fillId="9" borderId="12" xfId="1" applyFont="1" applyFill="1" applyBorder="1" applyAlignment="1" applyProtection="1">
      <alignment horizontal="center" vertical="center"/>
      <protection hidden="1"/>
    </xf>
    <xf numFmtId="0" fontId="46" fillId="9" borderId="13" xfId="1" applyFont="1" applyFill="1" applyBorder="1" applyAlignment="1" applyProtection="1">
      <alignment horizontal="center" vertical="center"/>
      <protection hidden="1"/>
    </xf>
    <xf numFmtId="0" fontId="50" fillId="9" borderId="0" xfId="0" applyFont="1" applyFill="1" applyAlignment="1" applyProtection="1">
      <alignment horizontal="right" vertical="center"/>
      <protection hidden="1"/>
    </xf>
    <xf numFmtId="0" fontId="8" fillId="3" borderId="0" xfId="0" applyFont="1" applyFill="1" applyAlignment="1" applyProtection="1">
      <alignment horizontal="left" vertical="center"/>
      <protection locked="0"/>
    </xf>
    <xf numFmtId="0" fontId="9" fillId="9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47" fillId="9" borderId="0" xfId="0" applyFont="1" applyFill="1" applyAlignment="1" applyProtection="1">
      <alignment horizontal="center" vertical="top"/>
      <protection hidden="1"/>
    </xf>
    <xf numFmtId="0" fontId="42" fillId="9" borderId="10" xfId="0" applyFont="1" applyFill="1" applyBorder="1" applyAlignment="1" applyProtection="1">
      <alignment horizontal="center"/>
      <protection hidden="1"/>
    </xf>
    <xf numFmtId="0" fontId="42" fillId="9" borderId="11" xfId="0" applyFont="1" applyFill="1" applyBorder="1" applyAlignment="1" applyProtection="1">
      <alignment horizontal="center"/>
      <protection hidden="1"/>
    </xf>
    <xf numFmtId="0" fontId="42" fillId="9" borderId="12" xfId="0" applyFont="1" applyFill="1" applyBorder="1" applyAlignment="1" applyProtection="1">
      <alignment horizontal="center"/>
      <protection hidden="1"/>
    </xf>
    <xf numFmtId="0" fontId="42" fillId="9" borderId="13" xfId="0" applyFont="1" applyFill="1" applyBorder="1" applyAlignment="1" applyProtection="1">
      <alignment horizontal="center"/>
      <protection hidden="1"/>
    </xf>
    <xf numFmtId="0" fontId="16" fillId="9" borderId="12" xfId="0" applyFont="1" applyFill="1" applyBorder="1" applyAlignment="1" applyProtection="1">
      <alignment horizontal="center" vertical="center"/>
      <protection hidden="1"/>
    </xf>
    <xf numFmtId="0" fontId="16" fillId="9" borderId="13" xfId="0" applyFont="1" applyFill="1" applyBorder="1" applyAlignment="1" applyProtection="1">
      <alignment horizontal="center" vertical="center"/>
      <protection hidden="1"/>
    </xf>
    <xf numFmtId="0" fontId="50" fillId="9" borderId="12" xfId="0" applyFont="1" applyFill="1" applyBorder="1" applyAlignment="1" applyProtection="1">
      <alignment horizontal="center" vertical="center"/>
      <protection hidden="1"/>
    </xf>
    <xf numFmtId="0" fontId="50" fillId="9" borderId="13" xfId="0" applyFont="1" applyFill="1" applyBorder="1" applyAlignment="1" applyProtection="1">
      <alignment horizontal="center" vertical="center"/>
      <protection hidden="1"/>
    </xf>
    <xf numFmtId="0" fontId="34" fillId="9" borderId="12" xfId="0" applyFont="1" applyFill="1" applyBorder="1" applyAlignment="1" applyProtection="1">
      <alignment horizontal="center" vertical="center" wrapText="1"/>
      <protection hidden="1"/>
    </xf>
    <xf numFmtId="0" fontId="34" fillId="9" borderId="13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alignment horizontal="center" wrapText="1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2" fillId="6" borderId="0" xfId="0" applyFont="1" applyFill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3" fillId="7" borderId="0" xfId="0" applyFont="1" applyFill="1" applyAlignment="1" applyProtection="1">
      <alignment horizontal="center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5" fillId="0" borderId="2" xfId="0" applyFont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9" fillId="5" borderId="0" xfId="0" applyFont="1" applyFill="1" applyBorder="1" applyAlignment="1" applyProtection="1">
      <alignment horizontal="center"/>
    </xf>
    <xf numFmtId="0" fontId="27" fillId="5" borderId="0" xfId="0" applyFont="1" applyFill="1" applyBorder="1" applyAlignment="1" applyProtection="1">
      <alignment horizontal="right" vertical="center"/>
    </xf>
    <xf numFmtId="0" fontId="33" fillId="5" borderId="0" xfId="0" applyFont="1" applyFill="1" applyAlignment="1">
      <alignment horizontal="center" vertical="top"/>
    </xf>
    <xf numFmtId="0" fontId="33" fillId="5" borderId="0" xfId="0" applyFont="1" applyFill="1" applyAlignment="1">
      <alignment horizontal="center" vertical="center"/>
    </xf>
    <xf numFmtId="0" fontId="37" fillId="5" borderId="9" xfId="0" applyFont="1" applyFill="1" applyBorder="1" applyAlignment="1">
      <alignment horizontal="center"/>
    </xf>
    <xf numFmtId="0" fontId="37" fillId="5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left" vertical="center"/>
    </xf>
    <xf numFmtId="0" fontId="33" fillId="5" borderId="0" xfId="0" applyFont="1" applyFill="1" applyAlignment="1">
      <alignment horizontal="center" vertical="top" wrapText="1"/>
    </xf>
    <xf numFmtId="14" fontId="38" fillId="6" borderId="0" xfId="0" applyNumberFormat="1" applyFont="1" applyFill="1" applyBorder="1" applyAlignment="1" applyProtection="1">
      <alignment horizontal="left" vertical="center"/>
    </xf>
    <xf numFmtId="0" fontId="38" fillId="6" borderId="0" xfId="0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horizontal="left" vertical="center"/>
    </xf>
    <xf numFmtId="0" fontId="22" fillId="0" borderId="16" xfId="0" applyFont="1" applyFill="1" applyBorder="1" applyAlignment="1" applyProtection="1">
      <alignment horizontal="left" vertical="center"/>
    </xf>
    <xf numFmtId="0" fontId="37" fillId="5" borderId="2" xfId="0" applyFont="1" applyFill="1" applyBorder="1" applyAlignment="1">
      <alignment horizontal="center" vertical="center"/>
    </xf>
    <xf numFmtId="0" fontId="37" fillId="5" borderId="4" xfId="0" applyFont="1" applyFill="1" applyBorder="1" applyAlignment="1">
      <alignment horizontal="center" vertical="center"/>
    </xf>
    <xf numFmtId="0" fontId="37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52" fillId="5" borderId="1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 wrapText="1"/>
    </xf>
    <xf numFmtId="0" fontId="34" fillId="10" borderId="0" xfId="0" applyFont="1" applyFill="1"/>
    <xf numFmtId="0" fontId="14" fillId="10" borderId="0" xfId="0" applyFont="1" applyFill="1"/>
    <xf numFmtId="0" fontId="33" fillId="5" borderId="0" xfId="0" applyFont="1" applyFill="1" applyAlignment="1">
      <alignment horizontal="right" vertical="top"/>
    </xf>
    <xf numFmtId="0" fontId="53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" fillId="11" borderId="0" xfId="0" applyFont="1" applyFill="1" applyProtection="1">
      <protection locked="0"/>
    </xf>
    <xf numFmtId="0" fontId="2" fillId="11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1" fillId="5" borderId="0" xfId="0" applyFont="1" applyFill="1" applyAlignment="1">
      <alignment horizontal="right" vertical="center"/>
    </xf>
    <xf numFmtId="0" fontId="38" fillId="0" borderId="0" xfId="0" applyFont="1" applyFill="1" applyBorder="1" applyAlignment="1" applyProtection="1">
      <alignment horizontal="left" vertical="center"/>
    </xf>
    <xf numFmtId="0" fontId="30" fillId="11" borderId="0" xfId="0" applyFont="1" applyFill="1" applyBorder="1" applyAlignment="1" applyProtection="1">
      <alignment horizontal="left" vertical="center"/>
    </xf>
    <xf numFmtId="0" fontId="2" fillId="11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14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vertical="center"/>
    </xf>
    <xf numFmtId="0" fontId="25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  <protection locked="0"/>
    </xf>
    <xf numFmtId="0" fontId="24" fillId="5" borderId="0" xfId="0" applyFont="1" applyFill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38" fillId="6" borderId="0" xfId="0" applyFont="1" applyFill="1" applyBorder="1" applyAlignment="1" applyProtection="1">
      <alignment horizontal="left" vertical="center"/>
    </xf>
    <xf numFmtId="0" fontId="37" fillId="5" borderId="1" xfId="0" applyFont="1" applyFill="1" applyBorder="1" applyAlignment="1">
      <alignment horizontal="center" vertical="center"/>
    </xf>
    <xf numFmtId="0" fontId="31" fillId="5" borderId="0" xfId="0" applyFont="1" applyFill="1" applyAlignment="1">
      <alignment vertical="center"/>
    </xf>
    <xf numFmtId="0" fontId="24" fillId="11" borderId="0" xfId="0" applyFont="1" applyFill="1" applyAlignment="1">
      <alignment horizontal="center" vertical="center"/>
    </xf>
    <xf numFmtId="0" fontId="54" fillId="5" borderId="0" xfId="0" applyFont="1" applyFill="1" applyAlignment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horizontal="right" vertical="center"/>
    </xf>
    <xf numFmtId="0" fontId="48" fillId="5" borderId="0" xfId="0" applyFont="1" applyFill="1" applyAlignment="1">
      <alignment horizontal="left" vertical="center"/>
    </xf>
    <xf numFmtId="0" fontId="55" fillId="5" borderId="0" xfId="0" applyFont="1" applyFill="1" applyAlignment="1">
      <alignment horizontal="left" vertical="center"/>
    </xf>
    <xf numFmtId="0" fontId="55" fillId="0" borderId="1" xfId="0" applyFont="1" applyBorder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5"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895349</xdr:colOff>
      <xdr:row>0</xdr:row>
      <xdr:rowOff>0</xdr:rowOff>
    </xdr:from>
    <xdr:to>
      <xdr:col>10</xdr:col>
      <xdr:colOff>619124</xdr:colOff>
      <xdr:row>7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7974" y="0"/>
          <a:ext cx="1647825" cy="20574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th%20Board%20Exam%20Seating%20Plan%206%20&#739;%2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 Detail"/>
      <sheetName val="school entry"/>
      <sheetName val="6 ˣ 4 Rows"/>
      <sheetName val="consolidated Room Plan 6 ˣ 4"/>
      <sheetName val="4 ˣ 6 Rows"/>
      <sheetName val="consolidated Room Plan 4 ˣ 6"/>
      <sheetName val="5 ˣ 8 rows"/>
      <sheetName val="5ˣ 5 Rows"/>
    </sheetNames>
    <sheetDataSet>
      <sheetData sheetId="0">
        <row r="10">
          <cell r="F10">
            <v>20040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F10" sqref="F10:H10"/>
    </sheetView>
  </sheetViews>
  <sheetFormatPr defaultColWidth="0" defaultRowHeight="15" zeroHeight="1"/>
  <cols>
    <col min="1" max="1" width="9.140625" style="45" customWidth="1"/>
    <col min="2" max="2" width="11" style="45" customWidth="1"/>
    <col min="3" max="3" width="10.5703125" style="45" customWidth="1"/>
    <col min="4" max="4" width="9.7109375" style="45" customWidth="1"/>
    <col min="5" max="5" width="9.42578125" style="45" customWidth="1"/>
    <col min="6" max="6" width="25.28515625" style="45" customWidth="1"/>
    <col min="7" max="7" width="10.140625" style="45" customWidth="1"/>
    <col min="8" max="8" width="26.85546875" style="45" customWidth="1"/>
    <col min="9" max="9" width="31.42578125" style="45" customWidth="1"/>
    <col min="10" max="10" width="28.85546875" style="45" customWidth="1"/>
    <col min="11" max="11" width="23" style="45" customWidth="1"/>
    <col min="12" max="16384" width="9.140625" style="45" hidden="1"/>
  </cols>
  <sheetData>
    <row r="1" spans="1:1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" customHeight="1">
      <c r="A2" s="79"/>
      <c r="B2" s="98" t="s">
        <v>0</v>
      </c>
      <c r="C2" s="98"/>
      <c r="D2" s="98"/>
      <c r="E2" s="98"/>
      <c r="F2" s="98"/>
      <c r="G2" s="98"/>
      <c r="H2" s="98"/>
      <c r="I2" s="98"/>
      <c r="J2" s="80"/>
      <c r="K2" s="80"/>
    </row>
    <row r="3" spans="1:11" ht="13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36" customHeight="1">
      <c r="A4" s="89"/>
      <c r="B4" s="96" t="s">
        <v>1</v>
      </c>
      <c r="C4" s="96"/>
      <c r="D4" s="96"/>
      <c r="E4" s="96"/>
      <c r="F4" s="99" t="s">
        <v>58</v>
      </c>
      <c r="G4" s="99"/>
      <c r="H4" s="99"/>
      <c r="I4" s="79"/>
      <c r="J4" s="79"/>
      <c r="K4" s="79"/>
    </row>
    <row r="5" spans="1:11" ht="12" customHeight="1">
      <c r="A5" s="89"/>
      <c r="B5" s="90"/>
      <c r="C5" s="90"/>
      <c r="D5" s="90"/>
      <c r="E5" s="90"/>
      <c r="F5" s="81"/>
      <c r="G5" s="81"/>
      <c r="H5" s="81"/>
      <c r="I5" s="79"/>
      <c r="J5" s="79"/>
      <c r="K5" s="79"/>
    </row>
    <row r="6" spans="1:11" ht="36" customHeight="1">
      <c r="A6" s="96" t="s">
        <v>4</v>
      </c>
      <c r="B6" s="96"/>
      <c r="C6" s="96"/>
      <c r="D6" s="96"/>
      <c r="E6" s="96"/>
      <c r="F6" s="47">
        <v>43902</v>
      </c>
      <c r="G6" s="91" t="s">
        <v>5</v>
      </c>
      <c r="H6" s="47">
        <v>43915</v>
      </c>
      <c r="I6" s="79"/>
      <c r="J6" s="79"/>
      <c r="K6" s="79"/>
    </row>
    <row r="7" spans="1:11" s="46" customFormat="1" ht="11.25" customHeight="1">
      <c r="A7" s="90"/>
      <c r="B7" s="90"/>
      <c r="C7" s="90"/>
      <c r="D7" s="90"/>
      <c r="E7" s="90"/>
      <c r="F7" s="87"/>
      <c r="G7" s="88"/>
      <c r="H7" s="87"/>
      <c r="I7" s="79"/>
      <c r="J7" s="79"/>
      <c r="K7" s="79"/>
    </row>
    <row r="8" spans="1:11" ht="51" customHeight="1">
      <c r="A8" s="89"/>
      <c r="B8" s="96" t="s">
        <v>2</v>
      </c>
      <c r="C8" s="96"/>
      <c r="D8" s="96"/>
      <c r="E8" s="96"/>
      <c r="F8" s="100" t="s">
        <v>16</v>
      </c>
      <c r="G8" s="100"/>
      <c r="H8" s="100"/>
      <c r="I8" s="79"/>
      <c r="J8" s="101" t="s">
        <v>51</v>
      </c>
      <c r="K8" s="101"/>
    </row>
    <row r="9" spans="1:11" ht="12" customHeight="1">
      <c r="A9" s="89"/>
      <c r="B9" s="90"/>
      <c r="C9" s="90"/>
      <c r="D9" s="90"/>
      <c r="E9" s="90"/>
      <c r="F9" s="86"/>
      <c r="G9" s="86"/>
      <c r="H9" s="86"/>
      <c r="I9" s="79"/>
      <c r="J9" s="79"/>
      <c r="K9" s="79"/>
    </row>
    <row r="10" spans="1:11" ht="36" customHeight="1">
      <c r="A10" s="96" t="s">
        <v>3</v>
      </c>
      <c r="B10" s="96"/>
      <c r="C10" s="96"/>
      <c r="D10" s="96"/>
      <c r="E10" s="96"/>
      <c r="F10" s="99">
        <v>20040</v>
      </c>
      <c r="G10" s="99"/>
      <c r="H10" s="99"/>
      <c r="I10" s="79"/>
      <c r="J10" s="79"/>
      <c r="K10" s="79"/>
    </row>
    <row r="11" spans="1:11" ht="11.25" customHeight="1" thickBot="1">
      <c r="A11" s="90"/>
      <c r="B11" s="90"/>
      <c r="C11" s="90"/>
      <c r="D11" s="90"/>
      <c r="E11" s="90"/>
      <c r="F11" s="86"/>
      <c r="G11" s="86"/>
      <c r="H11" s="86"/>
      <c r="I11" s="79"/>
      <c r="J11" s="79"/>
      <c r="K11" s="79"/>
    </row>
    <row r="12" spans="1:11" ht="36" customHeight="1">
      <c r="A12" s="96" t="s">
        <v>6</v>
      </c>
      <c r="B12" s="96"/>
      <c r="C12" s="96"/>
      <c r="D12" s="96"/>
      <c r="E12" s="96"/>
      <c r="F12" s="99" t="s">
        <v>17</v>
      </c>
      <c r="G12" s="99"/>
      <c r="H12" s="99"/>
      <c r="I12" s="79"/>
      <c r="J12" s="102" t="s">
        <v>55</v>
      </c>
      <c r="K12" s="103"/>
    </row>
    <row r="13" spans="1:11" ht="9.75" customHeight="1">
      <c r="A13" s="90"/>
      <c r="B13" s="90"/>
      <c r="C13" s="90"/>
      <c r="D13" s="90"/>
      <c r="E13" s="90"/>
      <c r="F13" s="86"/>
      <c r="G13" s="86"/>
      <c r="H13" s="86"/>
      <c r="I13" s="79"/>
      <c r="J13" s="104"/>
      <c r="K13" s="105"/>
    </row>
    <row r="14" spans="1:11" ht="36" customHeight="1">
      <c r="A14" s="96" t="s">
        <v>7</v>
      </c>
      <c r="B14" s="96"/>
      <c r="C14" s="96"/>
      <c r="D14" s="96"/>
      <c r="E14" s="96"/>
      <c r="F14" s="97" t="s">
        <v>18</v>
      </c>
      <c r="G14" s="97"/>
      <c r="H14" s="97"/>
      <c r="I14" s="79"/>
      <c r="J14" s="106" t="s">
        <v>52</v>
      </c>
      <c r="K14" s="107"/>
    </row>
    <row r="15" spans="1:11" ht="11.25" customHeight="1">
      <c r="A15" s="90"/>
      <c r="B15" s="90"/>
      <c r="C15" s="90"/>
      <c r="D15" s="90"/>
      <c r="E15" s="90"/>
      <c r="F15" s="85"/>
      <c r="G15" s="85"/>
      <c r="H15" s="85"/>
      <c r="I15" s="79"/>
      <c r="J15" s="108" t="s">
        <v>53</v>
      </c>
      <c r="K15" s="109"/>
    </row>
    <row r="16" spans="1:11" ht="36" customHeight="1">
      <c r="A16" s="96" t="s">
        <v>19</v>
      </c>
      <c r="B16" s="96"/>
      <c r="C16" s="96"/>
      <c r="D16" s="96"/>
      <c r="E16" s="96"/>
      <c r="F16" s="97">
        <v>9999999999</v>
      </c>
      <c r="G16" s="97"/>
      <c r="H16" s="97"/>
      <c r="I16" s="79"/>
      <c r="J16" s="110" t="s">
        <v>54</v>
      </c>
      <c r="K16" s="111"/>
    </row>
    <row r="17" spans="1:11" ht="15" customHeight="1">
      <c r="A17" s="79"/>
      <c r="B17" s="79"/>
      <c r="C17" s="79"/>
      <c r="D17" s="79"/>
      <c r="E17" s="79"/>
      <c r="F17" s="79"/>
      <c r="G17" s="79"/>
      <c r="H17" s="79"/>
      <c r="I17" s="79"/>
      <c r="J17" s="92" t="s">
        <v>56</v>
      </c>
      <c r="K17" s="93"/>
    </row>
    <row r="18" spans="1:11" ht="15" customHeight="1">
      <c r="A18" s="79"/>
      <c r="B18" s="79"/>
      <c r="C18" s="79"/>
      <c r="D18" s="79"/>
      <c r="E18" s="79"/>
      <c r="F18" s="79"/>
      <c r="G18" s="79"/>
      <c r="H18" s="79"/>
      <c r="I18" s="79"/>
      <c r="J18" s="94" t="s">
        <v>57</v>
      </c>
      <c r="K18" s="95"/>
    </row>
    <row r="19" spans="1:11" ht="15" customHeight="1" thickBot="1">
      <c r="A19" s="79"/>
      <c r="B19" s="79"/>
      <c r="C19" s="79"/>
      <c r="D19" s="79"/>
      <c r="E19" s="79"/>
      <c r="F19" s="79"/>
      <c r="G19" s="79"/>
      <c r="H19" s="79"/>
      <c r="I19" s="79"/>
      <c r="J19" s="82"/>
      <c r="K19" s="83"/>
    </row>
    <row r="20" spans="1:11" ht="15" customHeight="1">
      <c r="A20" s="79"/>
      <c r="B20" s="79"/>
      <c r="C20" s="79"/>
      <c r="D20" s="79"/>
      <c r="E20" s="79"/>
      <c r="F20" s="79"/>
      <c r="G20" s="79"/>
      <c r="H20" s="79"/>
      <c r="I20" s="79"/>
      <c r="J20" s="84"/>
      <c r="K20" s="84"/>
    </row>
  </sheetData>
  <sheetProtection password="C1FB" sheet="1" objects="1" scenarios="1" selectLockedCells="1"/>
  <mergeCells count="21">
    <mergeCell ref="J8:K8"/>
    <mergeCell ref="J12:K13"/>
    <mergeCell ref="J14:K14"/>
    <mergeCell ref="J15:K15"/>
    <mergeCell ref="J16:K16"/>
    <mergeCell ref="J17:K17"/>
    <mergeCell ref="J18:K18"/>
    <mergeCell ref="A16:E16"/>
    <mergeCell ref="F16:H16"/>
    <mergeCell ref="B2:I2"/>
    <mergeCell ref="F4:H4"/>
    <mergeCell ref="B4:E4"/>
    <mergeCell ref="B8:E8"/>
    <mergeCell ref="A6:E6"/>
    <mergeCell ref="A12:E12"/>
    <mergeCell ref="A14:E14"/>
    <mergeCell ref="F8:H8"/>
    <mergeCell ref="F10:H10"/>
    <mergeCell ref="F12:H12"/>
    <mergeCell ref="F14:H14"/>
    <mergeCell ref="A10:E10"/>
  </mergeCells>
  <hyperlinks>
    <hyperlink ref="J18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G15" sqref="G15"/>
    </sheetView>
  </sheetViews>
  <sheetFormatPr defaultColWidth="0" defaultRowHeight="15" zeroHeight="1"/>
  <cols>
    <col min="1" max="1" width="8.28515625" style="45" customWidth="1"/>
    <col min="2" max="2" width="35.28515625" style="45" customWidth="1"/>
    <col min="3" max="3" width="5.28515625" style="45" customWidth="1"/>
    <col min="4" max="4" width="9.140625" style="45" customWidth="1"/>
    <col min="5" max="5" width="17.140625" style="45" customWidth="1"/>
    <col min="6" max="6" width="6.140625" style="45" customWidth="1"/>
    <col min="7" max="7" width="22" style="45" customWidth="1"/>
    <col min="8" max="8" width="5" style="46" customWidth="1"/>
    <col min="9" max="9" width="11.28515625" style="45" customWidth="1"/>
    <col min="10" max="10" width="20.7109375" style="45" customWidth="1"/>
    <col min="11" max="16" width="9.140625" style="45" customWidth="1"/>
    <col min="17" max="19" width="0" style="45" hidden="1" customWidth="1"/>
    <col min="20" max="16384" width="9.140625" style="45" hidden="1"/>
  </cols>
  <sheetData>
    <row r="1" spans="1:16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31.5">
      <c r="A2" s="114" t="s">
        <v>64</v>
      </c>
      <c r="B2" s="114"/>
      <c r="C2" s="114"/>
      <c r="D2" s="114"/>
      <c r="E2" s="114"/>
      <c r="F2" s="114"/>
      <c r="G2" s="114"/>
      <c r="H2" s="114"/>
      <c r="I2" s="114"/>
      <c r="J2" s="114"/>
      <c r="K2" s="112" t="s">
        <v>63</v>
      </c>
      <c r="L2" s="112"/>
      <c r="M2" s="112"/>
      <c r="N2" s="112"/>
      <c r="O2" s="112"/>
      <c r="P2" s="112"/>
    </row>
    <row r="3" spans="1:16">
      <c r="A3" s="44"/>
      <c r="B3" s="44"/>
      <c r="C3" s="44"/>
      <c r="D3" s="44"/>
      <c r="E3" s="44"/>
      <c r="F3" s="44"/>
      <c r="G3" s="44"/>
      <c r="H3" s="44"/>
      <c r="I3" s="44"/>
      <c r="J3" s="44"/>
      <c r="K3" s="112"/>
      <c r="L3" s="112"/>
      <c r="M3" s="112"/>
      <c r="N3" s="112"/>
      <c r="O3" s="112"/>
      <c r="P3" s="112"/>
    </row>
    <row r="4" spans="1:16" ht="23.25">
      <c r="A4" s="65" t="s">
        <v>11</v>
      </c>
      <c r="B4" s="66" t="s">
        <v>8</v>
      </c>
      <c r="C4" s="66"/>
      <c r="D4" s="113" t="s">
        <v>9</v>
      </c>
      <c r="E4" s="113"/>
      <c r="F4" s="113"/>
      <c r="G4" s="113"/>
      <c r="H4" s="66"/>
      <c r="I4" s="67" t="s">
        <v>25</v>
      </c>
      <c r="J4" s="67" t="s">
        <v>13</v>
      </c>
      <c r="K4" s="68" t="s">
        <v>26</v>
      </c>
      <c r="L4" s="68" t="s">
        <v>27</v>
      </c>
      <c r="M4" s="68" t="s">
        <v>32</v>
      </c>
      <c r="N4" s="68" t="s">
        <v>33</v>
      </c>
      <c r="O4" s="68" t="s">
        <v>34</v>
      </c>
      <c r="P4" s="69"/>
    </row>
    <row r="5" spans="1:16" ht="39.950000000000003" customHeight="1">
      <c r="A5" s="70">
        <v>1</v>
      </c>
      <c r="B5" s="61" t="s">
        <v>12</v>
      </c>
      <c r="C5" s="78" t="str">
        <f>IF(AND(B5=""),"","Y")</f>
        <v>Y</v>
      </c>
      <c r="D5" s="71" t="s">
        <v>10</v>
      </c>
      <c r="E5" s="62">
        <v>1873776</v>
      </c>
      <c r="F5" s="71" t="s">
        <v>5</v>
      </c>
      <c r="G5" s="62">
        <v>1873791</v>
      </c>
      <c r="H5" s="73"/>
      <c r="I5" s="62"/>
      <c r="J5" s="73">
        <f>IFERROR(IF(AND(G5=""),"",SUM(G5-E5)+1)-I5,"")</f>
        <v>16</v>
      </c>
      <c r="K5" s="63"/>
      <c r="L5" s="63"/>
      <c r="M5" s="63"/>
      <c r="N5" s="64"/>
      <c r="O5" s="64"/>
      <c r="P5" s="44"/>
    </row>
    <row r="6" spans="1:16" ht="39.950000000000003" customHeight="1">
      <c r="A6" s="70">
        <v>2</v>
      </c>
      <c r="B6" s="61" t="s">
        <v>59</v>
      </c>
      <c r="C6" s="78" t="str">
        <f>IF(AND(B6=""),"","Y")</f>
        <v>Y</v>
      </c>
      <c r="D6" s="71" t="s">
        <v>10</v>
      </c>
      <c r="E6" s="62">
        <v>1873793</v>
      </c>
      <c r="F6" s="71" t="s">
        <v>5</v>
      </c>
      <c r="G6" s="62">
        <v>1873816</v>
      </c>
      <c r="H6" s="73"/>
      <c r="I6" s="62"/>
      <c r="J6" s="73">
        <f t="shared" ref="J6:J10" si="0">IFERROR(IF(AND(G6=""),"",SUM(G6-E6)+1)-I6,"")</f>
        <v>24</v>
      </c>
      <c r="K6" s="63"/>
      <c r="L6" s="63"/>
      <c r="M6" s="63"/>
      <c r="N6" s="64"/>
      <c r="O6" s="64"/>
      <c r="P6" s="44"/>
    </row>
    <row r="7" spans="1:16" ht="39.950000000000003" customHeight="1">
      <c r="A7" s="70">
        <v>3</v>
      </c>
      <c r="B7" s="61" t="s">
        <v>60</v>
      </c>
      <c r="C7" s="78" t="str">
        <f>IF(AND(B7=""),"","Y")</f>
        <v>Y</v>
      </c>
      <c r="D7" s="71" t="s">
        <v>10</v>
      </c>
      <c r="E7" s="62">
        <v>1873817</v>
      </c>
      <c r="F7" s="71" t="s">
        <v>5</v>
      </c>
      <c r="G7" s="62">
        <v>1873851</v>
      </c>
      <c r="H7" s="73"/>
      <c r="I7" s="62"/>
      <c r="J7" s="73">
        <f t="shared" si="0"/>
        <v>35</v>
      </c>
      <c r="K7" s="63"/>
      <c r="L7" s="63"/>
      <c r="M7" s="63"/>
      <c r="N7" s="64"/>
      <c r="O7" s="64"/>
      <c r="P7" s="44"/>
    </row>
    <row r="8" spans="1:16" ht="39.950000000000003" customHeight="1">
      <c r="A8" s="70">
        <v>4</v>
      </c>
      <c r="B8" s="61" t="s">
        <v>61</v>
      </c>
      <c r="C8" s="78" t="str">
        <f>IF(AND(B8=""),"","Y")</f>
        <v>Y</v>
      </c>
      <c r="D8" s="71" t="s">
        <v>10</v>
      </c>
      <c r="E8" s="62">
        <v>1873852</v>
      </c>
      <c r="F8" s="71" t="s">
        <v>5</v>
      </c>
      <c r="G8" s="62">
        <v>1873879</v>
      </c>
      <c r="H8" s="73"/>
      <c r="I8" s="62"/>
      <c r="J8" s="73">
        <f t="shared" si="0"/>
        <v>28</v>
      </c>
      <c r="K8" s="63"/>
      <c r="L8" s="63"/>
      <c r="M8" s="63"/>
      <c r="N8" s="64"/>
      <c r="O8" s="64"/>
      <c r="P8" s="44"/>
    </row>
    <row r="9" spans="1:16" ht="39.950000000000003" customHeight="1">
      <c r="A9" s="70">
        <v>5</v>
      </c>
      <c r="B9" s="61" t="s">
        <v>65</v>
      </c>
      <c r="C9" s="78" t="str">
        <f>IF(AND(B9=""),"","Y")</f>
        <v>Y</v>
      </c>
      <c r="D9" s="71" t="s">
        <v>10</v>
      </c>
      <c r="E9" s="62">
        <v>1873880</v>
      </c>
      <c r="F9" s="71" t="s">
        <v>5</v>
      </c>
      <c r="G9" s="62">
        <v>1873915</v>
      </c>
      <c r="H9" s="73"/>
      <c r="I9" s="62"/>
      <c r="J9" s="73"/>
      <c r="K9" s="63"/>
      <c r="L9" s="63"/>
      <c r="M9" s="63"/>
      <c r="N9" s="64"/>
      <c r="O9" s="64"/>
      <c r="P9" s="44"/>
    </row>
    <row r="10" spans="1:16" ht="39.950000000000003" customHeight="1">
      <c r="A10" s="70">
        <v>6</v>
      </c>
      <c r="B10" s="61" t="s">
        <v>62</v>
      </c>
      <c r="C10" s="78" t="str">
        <f>IF(AND(B10=""),"","Y")</f>
        <v>Y</v>
      </c>
      <c r="D10" s="71" t="s">
        <v>10</v>
      </c>
      <c r="E10" s="62">
        <v>1873915</v>
      </c>
      <c r="F10" s="71" t="s">
        <v>5</v>
      </c>
      <c r="G10" s="62">
        <v>1873935</v>
      </c>
      <c r="H10" s="73"/>
      <c r="I10" s="62"/>
      <c r="J10" s="73">
        <f t="shared" si="0"/>
        <v>21</v>
      </c>
      <c r="K10" s="63"/>
      <c r="L10" s="63"/>
      <c r="M10" s="63"/>
      <c r="N10" s="64"/>
      <c r="O10" s="64"/>
      <c r="P10" s="44"/>
    </row>
    <row r="11" spans="1:16" ht="21" customHeight="1">
      <c r="A11" s="44"/>
      <c r="B11" s="76" t="s">
        <v>15</v>
      </c>
      <c r="C11" s="48"/>
      <c r="D11" s="72">
        <f>IFERROR(COUNTIF(C5:C10,"Y"),"")</f>
        <v>6</v>
      </c>
      <c r="E11" s="44"/>
      <c r="F11" s="44"/>
      <c r="G11" s="74" t="s">
        <v>14</v>
      </c>
      <c r="H11" s="74"/>
      <c r="I11" s="74"/>
      <c r="J11" s="75">
        <f>IFERROR(SUM(J5:J10),"")</f>
        <v>124</v>
      </c>
      <c r="K11" s="73"/>
      <c r="L11" s="73"/>
      <c r="M11" s="73"/>
      <c r="N11" s="77"/>
      <c r="O11" s="77"/>
      <c r="P11" s="44"/>
    </row>
    <row r="12" spans="1:16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hidden="1"/>
    <row r="18" hidden="1"/>
    <row r="19" hidden="1"/>
    <row r="20" hidden="1"/>
    <row r="21" hidden="1"/>
    <row r="22" hidden="1"/>
    <row r="23" hidden="1"/>
  </sheetData>
  <sheetProtection formatCells="0" selectLockedCells="1"/>
  <mergeCells count="3">
    <mergeCell ref="K2:P3"/>
    <mergeCell ref="D4:G4"/>
    <mergeCell ref="A2:J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1"/>
  <sheetViews>
    <sheetView view="pageBreakPreview" topLeftCell="A16" zoomScale="110" zoomScaleSheetLayoutView="110" workbookViewId="0">
      <selection activeCell="A18" sqref="A18:B23"/>
    </sheetView>
  </sheetViews>
  <sheetFormatPr defaultColWidth="28.42578125" defaultRowHeight="28.5"/>
  <cols>
    <col min="1" max="5" width="14.7109375" style="1" customWidth="1"/>
    <col min="6" max="6" width="14.7109375" style="29" customWidth="1"/>
    <col min="7" max="33" width="6.7109375" style="29" customWidth="1"/>
    <col min="34" max="16384" width="28.42578125" style="29"/>
  </cols>
  <sheetData>
    <row r="1" spans="1:6" s="34" customFormat="1" ht="20.25">
      <c r="A1" s="144" t="str">
        <f>'Gen. Detail'!F8</f>
        <v>Government Sr. Secondary School Chandawal Nagar</v>
      </c>
      <c r="B1" s="144"/>
      <c r="C1" s="144"/>
      <c r="D1" s="144"/>
      <c r="E1" s="144"/>
      <c r="F1" s="144"/>
    </row>
    <row r="2" spans="1:6" s="34" customFormat="1" ht="18.75">
      <c r="A2" s="138" t="str">
        <f>'Gen. Detail'!F4</f>
        <v>Secondary Board Exam - 2020</v>
      </c>
      <c r="B2" s="138"/>
      <c r="C2" s="138"/>
      <c r="D2" s="138"/>
      <c r="E2" s="138"/>
      <c r="F2" s="138"/>
    </row>
    <row r="3" spans="1:6" s="34" customFormat="1" ht="18.75">
      <c r="A3" s="53" t="s">
        <v>36</v>
      </c>
      <c r="B3" s="152">
        <v>43901</v>
      </c>
      <c r="C3" s="39"/>
      <c r="D3" s="53" t="s">
        <v>35</v>
      </c>
      <c r="E3" s="153" t="s">
        <v>37</v>
      </c>
      <c r="F3" s="153"/>
    </row>
    <row r="4" spans="1:6" s="34" customFormat="1" ht="21">
      <c r="A4" s="145" t="s">
        <v>39</v>
      </c>
      <c r="B4" s="145"/>
      <c r="C4" s="145"/>
      <c r="D4" s="51">
        <f>'[1]Gen. Detail'!F10</f>
        <v>20040</v>
      </c>
      <c r="E4" s="9"/>
    </row>
    <row r="5" spans="1:6" s="34" customFormat="1" ht="26.25">
      <c r="A5" s="58" t="s">
        <v>38</v>
      </c>
      <c r="B5" s="117" t="s">
        <v>66</v>
      </c>
      <c r="C5" s="117"/>
      <c r="D5" s="58" t="s">
        <v>42</v>
      </c>
      <c r="E5" s="154">
        <v>1</v>
      </c>
    </row>
    <row r="6" spans="1:6" s="34" customFormat="1" ht="26.25">
      <c r="A6" s="58"/>
      <c r="B6" s="155"/>
      <c r="C6" s="155"/>
      <c r="D6" s="58"/>
      <c r="E6" s="15"/>
    </row>
    <row r="7" spans="1:6">
      <c r="A7" s="156" t="s">
        <v>43</v>
      </c>
      <c r="B7" s="157"/>
      <c r="C7" s="157"/>
      <c r="D7" s="157"/>
      <c r="E7" s="157"/>
      <c r="F7" s="158"/>
    </row>
    <row r="8" spans="1:6" ht="23.25">
      <c r="A8" s="159" t="s">
        <v>21</v>
      </c>
      <c r="B8" s="159" t="s">
        <v>22</v>
      </c>
      <c r="C8" s="159" t="s">
        <v>23</v>
      </c>
      <c r="D8" s="159" t="s">
        <v>24</v>
      </c>
      <c r="E8" s="159" t="s">
        <v>50</v>
      </c>
      <c r="F8" s="159" t="s">
        <v>67</v>
      </c>
    </row>
    <row r="9" spans="1:6" ht="39.950000000000003" customHeight="1">
      <c r="A9" s="160">
        <f>IFERROR(IF(C18=$B$14,C18+1,IF(C18=$C$14,C18+1,IF(C18=$D$14,C18+1,IF(C18=$E$14,C18+1,IF(C18=$F$14,C18+1,IF(C18=$B$15,C18+1,C18)))))),"")</f>
        <v>3296275</v>
      </c>
      <c r="B9" s="160">
        <f>IFERROR(IF(C19=$B$14,C19+1,IF(C19=$C$14,C19+1,IF(C19=$D$14,C19+1,IF(C19=$E$14,C19+1,IF(C19=$F$14,C19+1,IF(C19=$B$15,C19+1,C19)))))),"")</f>
        <v>3296310</v>
      </c>
      <c r="C9" s="160">
        <f>IFERROR(IF(C20=$B$14,C20+1,IF(C20=$C$14,C20+1,IF(C20=$D$14,C20+1,IF(C20=$E$14,C20+1,IF(C20=$F$14,C20+1,IF(C20=$B$15,C20+1,C20)))))),"")</f>
        <v>3296345</v>
      </c>
      <c r="D9" s="160">
        <f>IFERROR(IF(AND(C21=""),A12+1,IF(C21=$B$14,C21+1,IF(C21=$C$14,C21+1,IF(C21=$D$14,C21+1,IF(C21=$E$14,C21+1,IF(C21=$F$14,C21+1,IF(C21=$B$15,C21+1,C21))))))),"")</f>
        <v>3296375</v>
      </c>
      <c r="E9" s="160">
        <f>IFERROR(IF(AND(C21=""),B12+1,IF(C22=$B$14,C22+1,IF(C22=$C$14,C22+1,IF(C22=$D$14,C22+1,IF(C22=$E$14,C22+1,IF(C22=$F$14,C22+1,IF(C22=$B$15,C22+1,C22))))))),"")</f>
        <v>3296405</v>
      </c>
      <c r="F9" s="160">
        <f>IFERROR(IF(AND(C21=""),C12+1,IF(C23=$B$14,C23+1,IF(C23=$C$14,C23+1,IF(C23=$D$14,C23+1,IF(C23=$E$14,C23+1,IF(C23=$F$14,C23+1,IF(C23=$B$15,C23+1,C23))))))),"")</f>
        <v>3296435</v>
      </c>
    </row>
    <row r="10" spans="1:6" ht="39.950000000000003" customHeight="1">
      <c r="A10" s="160">
        <f>IFERROR(IF(A9+1=$B$14,A9+2,IF(A9+1=$C$14,A9+2,IF(A9+1=$D$14,A9+2,IF(A9+1=$E$14,A9+2,IF(A9+1=$F$14,A9+2,IF(A9+1=$B$15,A9+2,A9+1)))))),"")</f>
        <v>3296276</v>
      </c>
      <c r="B10" s="160">
        <f>IFERROR(IF(B9+1=$B$14,B9+2,IF(B9+1=$C$14,B9+2,IF(B9+1=$D$14,B9+2,IF(B9+1=$E$14,B9+2,IF(B9+1=$F$14,B9+2,IF(B9+1=$B$15,B9+2,B9+1)))))),"")</f>
        <v>3296311</v>
      </c>
      <c r="C10" s="160">
        <f>IFERROR(IF(C9+1=$B$14,C9+2,IF(C9+1=$C$14,C9+2,IF(C9+1=$D$14,C9+2,IF(C9+1=$E$14,C9+2,IF(C9+1=$F$14,C9+2,IF(C9+1=$B$15,C9+2,C9+1)))))),"")</f>
        <v>3296346</v>
      </c>
      <c r="D10" s="160">
        <f>IFERROR(IF(D9+1=$B$14,D9+2,IF(D9+1=$C$14,D9+2,IF(D9+1=$D$14,D9+2,IF(D9+1=$E$14,D9+2,IF(D9+1=$F$14,D9+2,IF(D9+1=$B$15,D9+2,D9+1)))))),"")</f>
        <v>3296376</v>
      </c>
      <c r="E10" s="160">
        <f>IFERROR(IF(E9+1=$B$14,E9+2,IF(E9+1=$C$14,E9+2,IF(E9+1=$D$14,E9+2,IF(E9+1=$E$14,E9+2,IF(E9+1=$F$14,E9+2,IF(E9+1=$B$15,E9+2,E9+1)))))),"")</f>
        <v>3296406</v>
      </c>
      <c r="F10" s="160">
        <f>IFERROR(IF(F9+1=$B$14,F9+2,IF(F9+1=$C$14,F9+2,IF(F9+1=$D$14,F9+2,IF(F9+1=$E$14,F9+2,IF(F9+1=$F$14,F9+2,IF(F9+1=$B$15,F9+2,F9+1)))))),"")</f>
        <v>3296436</v>
      </c>
    </row>
    <row r="11" spans="1:6" ht="39.950000000000003" customHeight="1">
      <c r="A11" s="160">
        <f t="shared" ref="A11:F12" si="0">IFERROR(IF(A10+1=$B$14,A10+2,IF(A10+1=$C$14,A10+2,IF(A10+1=$D$14,A10+2,IF(A10+1=$E$14,A10+2,IF(A10+1=$F$14,A10+2,IF(A10+1=$B$15,A10+2,A10+1)))))),"")</f>
        <v>3296277</v>
      </c>
      <c r="B11" s="160">
        <f t="shared" si="0"/>
        <v>3296312</v>
      </c>
      <c r="C11" s="160">
        <f t="shared" si="0"/>
        <v>3296347</v>
      </c>
      <c r="D11" s="160">
        <f t="shared" si="0"/>
        <v>3296377</v>
      </c>
      <c r="E11" s="160">
        <f t="shared" si="0"/>
        <v>3296408</v>
      </c>
      <c r="F11" s="160">
        <f t="shared" si="0"/>
        <v>3296437</v>
      </c>
    </row>
    <row r="12" spans="1:6" ht="39.950000000000003" customHeight="1">
      <c r="A12" s="160">
        <f t="shared" si="0"/>
        <v>3296278</v>
      </c>
      <c r="B12" s="160">
        <f t="shared" si="0"/>
        <v>3296313</v>
      </c>
      <c r="C12" s="160">
        <f t="shared" si="0"/>
        <v>3296348</v>
      </c>
      <c r="D12" s="160">
        <f t="shared" si="0"/>
        <v>3296378</v>
      </c>
      <c r="E12" s="160">
        <f t="shared" si="0"/>
        <v>3296409</v>
      </c>
      <c r="F12" s="160">
        <f t="shared" si="0"/>
        <v>3296438</v>
      </c>
    </row>
    <row r="13" spans="1:6">
      <c r="A13" s="22"/>
      <c r="B13" s="22"/>
      <c r="C13" s="22"/>
      <c r="D13" s="22"/>
      <c r="E13" s="22"/>
    </row>
    <row r="14" spans="1:6" ht="18.75">
      <c r="A14" s="161" t="s">
        <v>44</v>
      </c>
      <c r="B14" s="162">
        <v>3296407</v>
      </c>
      <c r="C14" s="162"/>
      <c r="D14" s="162"/>
      <c r="E14" s="162"/>
      <c r="F14" s="163"/>
    </row>
    <row r="15" spans="1:6" ht="18.75">
      <c r="A15" s="161"/>
      <c r="B15" s="162"/>
      <c r="C15" s="147"/>
      <c r="D15" s="147"/>
      <c r="E15" s="23"/>
    </row>
    <row r="16" spans="1:6" ht="21">
      <c r="A16" s="164" t="s">
        <v>45</v>
      </c>
      <c r="B16" s="164"/>
      <c r="C16" s="165">
        <f>IF(AND(B14="",C14="",D14="",E14="",F14="",B15=""),"",COUNTIF(B14:F15,"&gt;0"))</f>
        <v>1</v>
      </c>
      <c r="D16" s="59"/>
      <c r="E16" s="24"/>
    </row>
    <row r="17" spans="1:6" ht="21">
      <c r="A17" s="142" t="s">
        <v>8</v>
      </c>
      <c r="B17" s="142"/>
      <c r="C17" s="142" t="s">
        <v>9</v>
      </c>
      <c r="D17" s="142"/>
      <c r="E17" s="57" t="s">
        <v>25</v>
      </c>
      <c r="F17" s="20" t="s">
        <v>14</v>
      </c>
    </row>
    <row r="18" spans="1:6" ht="18.75">
      <c r="A18" s="166" t="str">
        <f>IF(AND('school entry'!$B$5=""),"",'school entry'!$B$5)</f>
        <v>G.S.S.S. Chandawal</v>
      </c>
      <c r="B18" s="166"/>
      <c r="C18" s="167">
        <v>3296275</v>
      </c>
      <c r="D18" s="167">
        <v>3296278</v>
      </c>
      <c r="E18" s="168"/>
      <c r="F18" s="169">
        <f>IF(AND(D18=""),"",(D18-C18-E18)+1)</f>
        <v>4</v>
      </c>
    </row>
    <row r="19" spans="1:6" ht="18.75">
      <c r="A19" s="166" t="str">
        <f>IF(AND('school entry'!$B$6=""),"",'school entry'!$B$6)</f>
        <v>G.G.S.S. Chandawal</v>
      </c>
      <c r="B19" s="166"/>
      <c r="C19" s="167">
        <v>3296310</v>
      </c>
      <c r="D19" s="167">
        <v>3296313</v>
      </c>
      <c r="E19" s="168"/>
      <c r="F19" s="169">
        <f t="shared" ref="F19:F23" si="1">IF(AND(D19=""),"",(D19-C19-E19)+1)</f>
        <v>4</v>
      </c>
    </row>
    <row r="20" spans="1:6" ht="18.75">
      <c r="A20" s="166" t="str">
        <f>IF(AND('school entry'!$B$7=""),"",'school entry'!$B$7)</f>
        <v>Adarsh Bal Niketan Chandawal</v>
      </c>
      <c r="B20" s="166"/>
      <c r="C20" s="167">
        <v>3296345</v>
      </c>
      <c r="D20" s="167">
        <v>3296348</v>
      </c>
      <c r="E20" s="168"/>
      <c r="F20" s="169">
        <f t="shared" si="1"/>
        <v>4</v>
      </c>
    </row>
    <row r="21" spans="1:6" ht="18.75">
      <c r="A21" s="166" t="str">
        <f>IF(AND('school entry'!$B$8=""),"",'school entry'!$B$8)</f>
        <v>G.S.S.S. Murdawa</v>
      </c>
      <c r="B21" s="166"/>
      <c r="C21" s="167">
        <v>3296375</v>
      </c>
      <c r="D21" s="167">
        <v>3296378</v>
      </c>
      <c r="E21" s="168"/>
      <c r="F21" s="169">
        <f t="shared" si="1"/>
        <v>4</v>
      </c>
    </row>
    <row r="22" spans="1:6" ht="18.75">
      <c r="A22" s="166" t="str">
        <f>IF(AND('school entry'!$B$9=""),"",'school entry'!$B$9)</f>
        <v>G.S.S.S. Khokhara</v>
      </c>
      <c r="B22" s="166"/>
      <c r="C22" s="167">
        <v>3296405</v>
      </c>
      <c r="D22" s="167">
        <v>3296409</v>
      </c>
      <c r="E22" s="168">
        <v>1</v>
      </c>
      <c r="F22" s="169">
        <f t="shared" si="1"/>
        <v>4</v>
      </c>
    </row>
    <row r="23" spans="1:6" ht="18.75">
      <c r="A23" s="166" t="str">
        <f>IF(AND('school entry'!$B$10=""),"",'school entry'!$B$10)</f>
        <v>Dayand sec. School Chandawal</v>
      </c>
      <c r="B23" s="166"/>
      <c r="C23" s="167">
        <v>3296435</v>
      </c>
      <c r="D23" s="167">
        <v>3296438</v>
      </c>
      <c r="E23" s="168"/>
      <c r="F23" s="169">
        <f t="shared" si="1"/>
        <v>4</v>
      </c>
    </row>
    <row r="24" spans="1:6" ht="18.75">
      <c r="A24" s="40"/>
      <c r="B24" s="40"/>
      <c r="C24" s="170"/>
      <c r="D24" s="170"/>
      <c r="E24" s="34"/>
      <c r="F24" s="169"/>
    </row>
    <row r="25" spans="1:6" ht="18.75">
      <c r="A25" s="25"/>
      <c r="B25" s="19"/>
      <c r="C25" s="19"/>
      <c r="D25" s="171" t="s">
        <v>46</v>
      </c>
      <c r="E25" s="171"/>
      <c r="F25" s="26">
        <f>SUM(F18:F24)</f>
        <v>24</v>
      </c>
    </row>
    <row r="26" spans="1:6" ht="18.75">
      <c r="A26" s="25"/>
      <c r="B26" s="19"/>
      <c r="C26" s="19"/>
      <c r="D26" s="19"/>
      <c r="E26" s="18"/>
    </row>
    <row r="27" spans="1:6" ht="18.75">
      <c r="A27" s="25"/>
      <c r="B27" s="19"/>
      <c r="C27" s="19"/>
      <c r="D27" s="19"/>
      <c r="E27" s="18"/>
    </row>
    <row r="28" spans="1:6" ht="18.75">
      <c r="A28" s="25"/>
      <c r="B28" s="19"/>
      <c r="C28" s="19"/>
      <c r="D28" s="19"/>
      <c r="E28" s="18"/>
    </row>
    <row r="29" spans="1:6" ht="18.75">
      <c r="A29" s="143" t="s">
        <v>47</v>
      </c>
      <c r="B29" s="143"/>
      <c r="C29" s="143"/>
      <c r="D29" s="143" t="s">
        <v>48</v>
      </c>
      <c r="E29" s="143"/>
      <c r="F29" s="143"/>
    </row>
    <row r="30" spans="1:6" ht="18.75">
      <c r="A30" s="25"/>
      <c r="B30" s="19"/>
      <c r="C30" s="19"/>
      <c r="D30" s="19"/>
      <c r="E30" s="18"/>
    </row>
    <row r="31" spans="1:6" ht="18.75">
      <c r="A31" s="25"/>
      <c r="B31" s="19"/>
      <c r="C31" s="19"/>
      <c r="D31" s="19"/>
      <c r="E31" s="18"/>
    </row>
    <row r="32" spans="1:6" ht="36" customHeight="1"/>
    <row r="33" spans="1:6" s="34" customFormat="1" ht="20.25">
      <c r="A33" s="144" t="str">
        <f>A1</f>
        <v>Government Sr. Secondary School Chandawal Nagar</v>
      </c>
      <c r="B33" s="144"/>
      <c r="C33" s="144"/>
      <c r="D33" s="144"/>
      <c r="E33" s="144"/>
      <c r="F33" s="144"/>
    </row>
    <row r="34" spans="1:6" s="34" customFormat="1" ht="18.75">
      <c r="A34" s="138" t="str">
        <f>A2</f>
        <v>Secondary Board Exam - 2020</v>
      </c>
      <c r="B34" s="138"/>
      <c r="C34" s="138"/>
      <c r="D34" s="138"/>
      <c r="E34" s="138"/>
      <c r="F34" s="138"/>
    </row>
    <row r="35" spans="1:6" s="34" customFormat="1" ht="18.75">
      <c r="A35" s="53" t="s">
        <v>36</v>
      </c>
      <c r="B35" s="39">
        <f>B3</f>
        <v>43901</v>
      </c>
      <c r="C35" s="39"/>
      <c r="D35" s="53" t="s">
        <v>35</v>
      </c>
      <c r="E35" s="172" t="str">
        <f>E3</f>
        <v>8:30 to 11:45 AM</v>
      </c>
      <c r="F35" s="172"/>
    </row>
    <row r="36" spans="1:6" s="34" customFormat="1" ht="21">
      <c r="A36" s="145" t="s">
        <v>39</v>
      </c>
      <c r="B36" s="145"/>
      <c r="C36" s="145"/>
      <c r="D36" s="51">
        <f>D4</f>
        <v>20040</v>
      </c>
      <c r="E36" s="9"/>
    </row>
    <row r="37" spans="1:6" s="34" customFormat="1" ht="26.25">
      <c r="A37" s="58" t="s">
        <v>38</v>
      </c>
      <c r="B37" s="150" t="str">
        <f>B5</f>
        <v>Political Science</v>
      </c>
      <c r="C37" s="150"/>
      <c r="D37" s="58" t="s">
        <v>42</v>
      </c>
      <c r="E37" s="173">
        <v>2</v>
      </c>
    </row>
    <row r="38" spans="1:6" s="34" customFormat="1" ht="26.25">
      <c r="A38" s="58"/>
      <c r="B38" s="155"/>
      <c r="C38" s="155"/>
      <c r="D38" s="58"/>
      <c r="E38" s="15"/>
    </row>
    <row r="39" spans="1:6">
      <c r="A39" s="156" t="s">
        <v>43</v>
      </c>
      <c r="B39" s="157"/>
      <c r="C39" s="157"/>
      <c r="D39" s="157"/>
      <c r="E39" s="157"/>
      <c r="F39" s="158"/>
    </row>
    <row r="40" spans="1:6" ht="23.25">
      <c r="A40" s="159" t="s">
        <v>21</v>
      </c>
      <c r="B40" s="159" t="s">
        <v>22</v>
      </c>
      <c r="C40" s="159" t="s">
        <v>23</v>
      </c>
      <c r="D40" s="159" t="s">
        <v>24</v>
      </c>
      <c r="E40" s="159" t="s">
        <v>50</v>
      </c>
      <c r="F40" s="159" t="s">
        <v>67</v>
      </c>
    </row>
    <row r="41" spans="1:6" ht="39.950000000000003" customHeight="1">
      <c r="A41" s="160">
        <f>IFERROR(IF(C50=$B$46,C50+1,IF(C50=$C$46,C50+1,IF(C50=$D$46,C50+1,IF(C50=$E$46,C50+1,IF(C50=$F$46,C50+1,IF(C50=$B$47,C50+1,C50)))))),"")</f>
        <v>3296279</v>
      </c>
      <c r="B41" s="160">
        <f>IFERROR(IF(C51=$B$46,C51+1,IF(C51=$C$46,C51+1,IF(C51=$D$46,C51+1,IF(C51=$E$46,C51+1,IF(C51=$F$46,C51+1,IF(C51=$B$47,C51+1,C51)))))),"")</f>
        <v>3296314</v>
      </c>
      <c r="C41" s="160">
        <f>IFERROR(IF(C52=$B$46,C52+1,IF(C52=$C$46,C52+1,IF(C52=$D$46,C52+1,IF(C52=$E$46,C52+1,IF(C52=$F$46,C52+1,IF(C52=$B$47,C52+1,C52)))))),"")</f>
        <v>3296349</v>
      </c>
      <c r="D41" s="160">
        <f>IFERROR(IF(AND(C53=""),A44+1,IF(C53=$B$46,C53+1,IF(C53=$C$46,C53+1,IF(C53=$D$46,C53+1,IF(C53=$E$46,C53+1,IF(C53=$F$46,C53+1,IF(C53=$B$47,C53+1,C53))))))),"")</f>
        <v>3296379</v>
      </c>
      <c r="E41" s="160">
        <f>IFERROR(IF(AND(C53=""),B44+1,IF(C54=$B$46,C54+1,IF(C54=$C$46,C54+1,IF(C54=$D$46,C54+1,IF(C54=$E$46,C54+1,IF(C54=$F$46,C54+1,IF(C54=$B$47,C54+1,C54))))))),"")</f>
        <v>3296410</v>
      </c>
      <c r="F41" s="160">
        <f>IFERROR(IF(AND(C53=""),C44+1,IF(C55=$B$46,C55+1,IF(C55=$C$46,C55+1,IF(C55=$D$46,C55+1,IF(C55=$E$46,C55+1,IF(C55=$F$46,C55+1,IF(C55=$B$47,C55+1,C55))))))),"")</f>
        <v>3296439</v>
      </c>
    </row>
    <row r="42" spans="1:6" ht="39.950000000000003" customHeight="1">
      <c r="A42" s="160">
        <f>IFERROR(IF(A41+1=$B$46,A41+2,IF(A41+1=$C$46,A41+2,IF(A41+1=$D$46,A41+2,IF(A41+1=$E$46,A41+2,IF(A41+1=$F$46,A41+2,IF(A41+1=$B$47,A41+2,A41+1)))))),"")</f>
        <v>3296280</v>
      </c>
      <c r="B42" s="160">
        <f>IFERROR(IF(B41+1=$B$46,B41+2,IF(B41+1=$C$46,B41+2,IF(B41+1=$D$46,B41+2,IF(B41+1=$E$46,B41+2,IF(B41+1=$F$46,B41+2,IF(B41+1=$B$47,B41+2,B41+1)))))),"")</f>
        <v>3296315</v>
      </c>
      <c r="C42" s="160">
        <f>IFERROR(IF(C41+1=$B$46,C41+2,IF(C41+1=$C$46,C41+2,IF(C41+1=$D$46,C41+2,IF(C41+1=$E$46,C41+2,IF(C41+1=$F$46,C41+2,IF(C41+1=$B$47,C41+2,C41+1)))))),"")</f>
        <v>3296350</v>
      </c>
      <c r="D42" s="160">
        <f>IFERROR(IF(D41+1=$B$46,D41+2,IF(D41+1=$C$46,D41+2,IF(D41+1=$D$46,D41+2,IF(D41+1=$E$46,D41+2,IF(D41+1=$F$46,D41+2,IF(D41+1=$B$47,D41+2,D41+1)))))),"")</f>
        <v>3296380</v>
      </c>
      <c r="E42" s="160">
        <f>IFERROR(IF(E41+1=$B$46,E41+2,IF(E41+1=$C$46,E41+2,IF(E41+1=$D$46,E41+2,IF(E41+1=$E$46,E41+2,IF(E41+1=$F$46,E41+2,IF(E41+1=$B$47,E41+2,E41+1)))))),"")</f>
        <v>3296411</v>
      </c>
      <c r="F42" s="160">
        <f>IFERROR(IF(F41+1=$B$46,F41+2,IF(F41+1=$C$46,F41+2,IF(F41+1=$D$46,F41+2,IF(F41+1=$E$46,F41+2,IF(F41+1=$F$46,F41+2,IF(F41+1=$B$47,F41+2,F41+1)))))),"")</f>
        <v>3296440</v>
      </c>
    </row>
    <row r="43" spans="1:6" ht="39.950000000000003" customHeight="1">
      <c r="A43" s="160">
        <f>IFERROR(IF(A42+1=$B$46,A42+2,IF(A42+1=$C$46,A42+2,IF(A42+1=$D$46,A42+2,IF(A42+1=$E$46,A42+2,IF(A42+1=$F$46,A42+2,IF(A42+1=$B$47,A42+2,A42+1)))))),"")</f>
        <v>3296281</v>
      </c>
      <c r="B43" s="160">
        <f>IFERROR(IF(B42+1=$B$46,B42+2,IF(B42+1=$C$46,B42+2,IF(B42+1=$D$46,B42+2,IF(B42+1=$E$46,B42+2,IF(B42+1=$F$46,B42+2,IF(B42+1=$B$47,B42+2,B42+1)))))),"")</f>
        <v>3296316</v>
      </c>
      <c r="C43" s="160">
        <f>IFERROR(IF(C42+1=$B$46,C42+2,IF(C42+1=$C$46,C42+2,IF(C42+1=$D$46,C42+2,IF(C42+1=$E$46,C42+2,IF(C42+1=$F$46,C42+2,IF(C42+1=$B$47,C42+2,C42+1)))))),"")</f>
        <v>3296351</v>
      </c>
      <c r="D43" s="160">
        <f>IFERROR(IF(D42+1=$B$46,D42+2,IF(D42+1=$C$46,D42+2,IF(D42+1=$D$46,D42+2,IF(D42+1=$E$46,D42+2,IF(D42+1=$F$46,D42+2,IF(D42+1=$B$47,D42+2,D42+1)))))),"")</f>
        <v>3296381</v>
      </c>
      <c r="E43" s="160">
        <f>IFERROR(IF(E42+1=$B$46,E42+2,IF(E42+1=$C$46,E42+2,IF(E42+1=$D$46,E42+2,IF(E42+1=$E$46,E42+2,IF(E42+1=$F$46,E42+2,IF(E42+1=$B$47,E42+2,E42+1)))))),"")</f>
        <v>3296412</v>
      </c>
      <c r="F43" s="160">
        <f>IFERROR(IF(F42+1=$B$46,F42+2,IF(F42+1=$C$46,F42+2,IF(F42+1=$D$46,F42+2,IF(F42+1=$E$46,F42+2,IF(F42+1=$F$46,F42+2,IF(F42+1=$B$47,F42+2,F42+1)))))),"")</f>
        <v>3296441</v>
      </c>
    </row>
    <row r="44" spans="1:6" ht="39.950000000000003" customHeight="1">
      <c r="A44" s="160">
        <f>IFERROR(IF(A43+1=$B$46,A43+2,IF(A43+1=$C$46,A43+2,IF(A43+1=$D$46,A43+2,IF(A43+1=$E$46,A43+2,IF(A43+1=$F$46,A43+2,IF(A43+1=$B$47,A43+2,A43+1)))))),"")</f>
        <v>3296282</v>
      </c>
      <c r="B44" s="160">
        <f>IFERROR(IF(B43+1=$B$46,B43+2,IF(B43+1=$C$46,B43+2,IF(B43+1=$D$46,B43+2,IF(B43+1=$E$46,B43+2,IF(B43+1=$F$46,B43+2,IF(B43+1=$B$47,B43+2,B43+1)))))),"")</f>
        <v>3296317</v>
      </c>
      <c r="C44" s="160">
        <f>IFERROR(IF(C43+1=$B$46,C43+2,IF(C43+1=$C$46,C43+2,IF(C43+1=$D$46,C43+2,IF(C43+1=$E$46,C43+2,IF(C43+1=$F$46,C43+2,IF(C43+1=$B$47,C43+2,C43+1)))))),"")</f>
        <v>3296352</v>
      </c>
      <c r="D44" s="160">
        <f>IFERROR(IF(D43+1=$B$46,D43+2,IF(D43+1=$C$46,D43+2,IF(D43+1=$D$46,D43+2,IF(D43+1=$E$46,D43+2,IF(D43+1=$F$46,D43+2,IF(D43+1=$B$47,D43+2,D43+1)))))),"")</f>
        <v>3296382</v>
      </c>
      <c r="E44" s="160">
        <f>IFERROR(IF(E43+1=$B$46,E43+2,IF(E43+1=$C$46,E43+2,IF(E43+1=$D$46,E43+2,IF(E43+1=$E$46,E43+2,IF(E43+1=$F$46,E43+2,IF(E43+1=$B$47,E43+2,E43+1)))))),"")</f>
        <v>3296413</v>
      </c>
      <c r="F44" s="160">
        <f>IFERROR(IF(F43+1=$B$46,F43+2,IF(F43+1=$C$46,F43+2,IF(F43+1=$D$46,F43+2,IF(F43+1=$E$46,F43+2,IF(F43+1=$F$46,F43+2,IF(F43+1=$B$47,F43+2,F43+1)))))),"")</f>
        <v>3296442</v>
      </c>
    </row>
    <row r="45" spans="1:6">
      <c r="A45" s="22"/>
      <c r="B45" s="22"/>
      <c r="C45" s="22"/>
      <c r="D45" s="22"/>
      <c r="E45" s="22"/>
    </row>
    <row r="46" spans="1:6" ht="18.75">
      <c r="A46" s="161" t="s">
        <v>44</v>
      </c>
      <c r="B46" s="162"/>
      <c r="C46" s="162"/>
      <c r="D46" s="162"/>
      <c r="E46" s="162"/>
      <c r="F46" s="163"/>
    </row>
    <row r="47" spans="1:6" ht="18.75">
      <c r="A47" s="161"/>
      <c r="B47" s="162"/>
      <c r="C47" s="147"/>
      <c r="D47" s="147"/>
      <c r="E47" s="23"/>
    </row>
    <row r="48" spans="1:6" ht="21">
      <c r="A48" s="164" t="s">
        <v>45</v>
      </c>
      <c r="B48" s="164"/>
      <c r="C48" s="165" t="str">
        <f>IF(AND(B46="",C46="",D46="",E46="",F46="",B47=""),"",COUNTIF(B46:F47,"&gt;0"))</f>
        <v/>
      </c>
      <c r="D48" s="59"/>
      <c r="E48" s="24"/>
    </row>
    <row r="49" spans="1:6" ht="21">
      <c r="A49" s="142" t="s">
        <v>8</v>
      </c>
      <c r="B49" s="142"/>
      <c r="C49" s="142" t="s">
        <v>9</v>
      </c>
      <c r="D49" s="142"/>
      <c r="E49" s="57" t="s">
        <v>25</v>
      </c>
      <c r="F49" s="20" t="s">
        <v>14</v>
      </c>
    </row>
    <row r="50" spans="1:6" ht="18.75">
      <c r="A50" s="166" t="str">
        <f>IF(AND('school entry'!$B$5=""),"",'school entry'!$B$5)</f>
        <v>G.S.S.S. Chandawal</v>
      </c>
      <c r="B50" s="166"/>
      <c r="C50" s="167">
        <f>D18+1</f>
        <v>3296279</v>
      </c>
      <c r="D50" s="167">
        <v>3296282</v>
      </c>
      <c r="E50" s="174"/>
      <c r="F50" s="169">
        <f>IF(AND(D50=""),"",(D50-C50-E50)+1)</f>
        <v>4</v>
      </c>
    </row>
    <row r="51" spans="1:6" ht="18.75">
      <c r="A51" s="166" t="str">
        <f>IF(AND('school entry'!$B$6=""),"",'school entry'!$B$6)</f>
        <v>G.G.S.S. Chandawal</v>
      </c>
      <c r="B51" s="166"/>
      <c r="C51" s="167">
        <f>D19+1</f>
        <v>3296314</v>
      </c>
      <c r="D51" s="167">
        <v>3296317</v>
      </c>
      <c r="E51" s="174"/>
      <c r="F51" s="169">
        <f t="shared" ref="F51:F55" si="2">IF(AND(D51=""),"",(D51-C51-E51)+1)</f>
        <v>4</v>
      </c>
    </row>
    <row r="52" spans="1:6" ht="18.75">
      <c r="A52" s="166" t="str">
        <f>IF(AND('school entry'!$B$7=""),"",'school entry'!$B$7)</f>
        <v>Adarsh Bal Niketan Chandawal</v>
      </c>
      <c r="B52" s="166"/>
      <c r="C52" s="167">
        <f>D20+1</f>
        <v>3296349</v>
      </c>
      <c r="D52" s="167">
        <v>3296352</v>
      </c>
      <c r="E52" s="174"/>
      <c r="F52" s="169">
        <f t="shared" si="2"/>
        <v>4</v>
      </c>
    </row>
    <row r="53" spans="1:6" ht="18.75">
      <c r="A53" s="166" t="str">
        <f>IF(AND('school entry'!$B$8=""),"",'school entry'!$B$8)</f>
        <v>G.S.S.S. Murdawa</v>
      </c>
      <c r="B53" s="166"/>
      <c r="C53" s="167">
        <f>D21+1</f>
        <v>3296379</v>
      </c>
      <c r="D53" s="167">
        <v>3296382</v>
      </c>
      <c r="E53" s="174"/>
      <c r="F53" s="169">
        <f t="shared" si="2"/>
        <v>4</v>
      </c>
    </row>
    <row r="54" spans="1:6" ht="18.75">
      <c r="A54" s="166" t="str">
        <f>IF(AND('school entry'!$B$9=""),"",'school entry'!$B$9)</f>
        <v>G.S.S.S. Khokhara</v>
      </c>
      <c r="B54" s="166"/>
      <c r="C54" s="167">
        <f>D22+1</f>
        <v>3296410</v>
      </c>
      <c r="D54" s="167">
        <v>3296413</v>
      </c>
      <c r="E54" s="174"/>
      <c r="F54" s="169">
        <f>IF(AND(D54=""),"",(D54-C54-E54)+1)</f>
        <v>4</v>
      </c>
    </row>
    <row r="55" spans="1:6" ht="18.75">
      <c r="A55" s="166" t="str">
        <f>IF(AND('school entry'!$B$10=""),"",'school entry'!$B$10)</f>
        <v>Dayand sec. School Chandawal</v>
      </c>
      <c r="B55" s="166"/>
      <c r="C55" s="167">
        <f>D23+1</f>
        <v>3296439</v>
      </c>
      <c r="D55" s="167">
        <v>3296442</v>
      </c>
      <c r="E55" s="174"/>
      <c r="F55" s="169">
        <f t="shared" si="2"/>
        <v>4</v>
      </c>
    </row>
    <row r="56" spans="1:6" ht="18.75">
      <c r="A56" s="40"/>
      <c r="B56" s="40"/>
      <c r="C56" s="170"/>
      <c r="D56" s="170"/>
      <c r="E56" s="34"/>
      <c r="F56" s="169"/>
    </row>
    <row r="57" spans="1:6" ht="18.75">
      <c r="A57" s="25"/>
      <c r="B57" s="19"/>
      <c r="C57" s="19"/>
      <c r="D57" s="171" t="s">
        <v>46</v>
      </c>
      <c r="E57" s="171"/>
      <c r="F57" s="26">
        <f>SUM(F50:F56)</f>
        <v>24</v>
      </c>
    </row>
    <row r="58" spans="1:6" ht="18.75">
      <c r="A58" s="25"/>
      <c r="B58" s="19"/>
      <c r="C58" s="19"/>
      <c r="D58" s="19"/>
      <c r="E58" s="18"/>
    </row>
    <row r="59" spans="1:6" ht="18.75">
      <c r="A59" s="25"/>
      <c r="B59" s="19"/>
      <c r="C59" s="19"/>
      <c r="D59" s="19"/>
      <c r="E59" s="18"/>
    </row>
    <row r="60" spans="1:6" ht="18.75">
      <c r="A60" s="25"/>
      <c r="B60" s="19"/>
      <c r="C60" s="19"/>
      <c r="D60" s="19"/>
      <c r="E60" s="18"/>
    </row>
    <row r="61" spans="1:6" ht="18.75">
      <c r="A61" s="143" t="s">
        <v>47</v>
      </c>
      <c r="B61" s="143"/>
      <c r="C61" s="143"/>
      <c r="D61" s="143" t="s">
        <v>48</v>
      </c>
      <c r="E61" s="143"/>
      <c r="F61" s="143"/>
    </row>
    <row r="62" spans="1:6" ht="18.75">
      <c r="A62" s="25"/>
      <c r="B62" s="19"/>
      <c r="C62" s="19"/>
      <c r="D62" s="19"/>
      <c r="E62" s="18"/>
    </row>
    <row r="63" spans="1:6" ht="18.75">
      <c r="A63" s="25"/>
      <c r="B63" s="19"/>
      <c r="C63" s="19"/>
      <c r="D63" s="19"/>
      <c r="E63" s="18"/>
    </row>
    <row r="64" spans="1:6" ht="36.75" customHeight="1"/>
    <row r="65" spans="1:6" s="34" customFormat="1" ht="20.25">
      <c r="A65" s="144" t="str">
        <f>A33</f>
        <v>Government Sr. Secondary School Chandawal Nagar</v>
      </c>
      <c r="B65" s="144"/>
      <c r="C65" s="144"/>
      <c r="D65" s="144"/>
      <c r="E65" s="144"/>
      <c r="F65" s="144"/>
    </row>
    <row r="66" spans="1:6" s="34" customFormat="1" ht="18.75">
      <c r="A66" s="138" t="str">
        <f>A34</f>
        <v>Secondary Board Exam - 2020</v>
      </c>
      <c r="B66" s="138"/>
      <c r="C66" s="138"/>
      <c r="D66" s="138"/>
      <c r="E66" s="138"/>
      <c r="F66" s="138"/>
    </row>
    <row r="67" spans="1:6" s="34" customFormat="1" ht="18.75">
      <c r="A67" s="53" t="s">
        <v>36</v>
      </c>
      <c r="B67" s="39">
        <f>B35</f>
        <v>43901</v>
      </c>
      <c r="C67" s="39"/>
      <c r="D67" s="53" t="s">
        <v>35</v>
      </c>
      <c r="E67" s="172" t="str">
        <f>E35</f>
        <v>8:30 to 11:45 AM</v>
      </c>
      <c r="F67" s="172"/>
    </row>
    <row r="68" spans="1:6" s="34" customFormat="1" ht="21">
      <c r="A68" s="145" t="s">
        <v>39</v>
      </c>
      <c r="B68" s="145"/>
      <c r="C68" s="145"/>
      <c r="D68" s="51">
        <f>D36</f>
        <v>20040</v>
      </c>
      <c r="E68" s="9"/>
    </row>
    <row r="69" spans="1:6" s="34" customFormat="1" ht="26.25">
      <c r="A69" s="58" t="s">
        <v>38</v>
      </c>
      <c r="B69" s="150" t="str">
        <f>B37</f>
        <v>Political Science</v>
      </c>
      <c r="C69" s="150"/>
      <c r="D69" s="58" t="s">
        <v>42</v>
      </c>
      <c r="E69" s="173">
        <v>3</v>
      </c>
    </row>
    <row r="70" spans="1:6" s="34" customFormat="1" ht="26.25">
      <c r="A70" s="58"/>
      <c r="B70" s="155"/>
      <c r="C70" s="155"/>
      <c r="D70" s="58"/>
      <c r="E70" s="15"/>
    </row>
    <row r="71" spans="1:6">
      <c r="A71" s="156" t="s">
        <v>43</v>
      </c>
      <c r="B71" s="157"/>
      <c r="C71" s="157"/>
      <c r="D71" s="157"/>
      <c r="E71" s="157"/>
      <c r="F71" s="158"/>
    </row>
    <row r="72" spans="1:6" ht="23.25">
      <c r="A72" s="159" t="s">
        <v>21</v>
      </c>
      <c r="B72" s="159" t="s">
        <v>22</v>
      </c>
      <c r="C72" s="159" t="s">
        <v>23</v>
      </c>
      <c r="D72" s="159" t="s">
        <v>24</v>
      </c>
      <c r="E72" s="159" t="s">
        <v>50</v>
      </c>
      <c r="F72" s="159" t="s">
        <v>67</v>
      </c>
    </row>
    <row r="73" spans="1:6" ht="39.950000000000003" customHeight="1">
      <c r="A73" s="160">
        <f>IFERROR(IF(C82=$B$78,C82+1,IF(C82=$C$78,C82+1,IF(C82=$D$78,C82+1,IF(C82=$E$78,C82+1,IF(C82=$F$78,C82+1,IF(C82=$B$79,C82+1,C82)))))),"")</f>
        <v>3296283</v>
      </c>
      <c r="B73" s="160">
        <f>IFERROR(IF(C83=$B$78,C83+1,IF(C83=$C$78,C83+1,IF(C83=$D$78,C83+1,IF(C83=$E$78,C83+1,IF(C83=$F$78,C83+1,IF(C83=$B$79,C83+1,C83)))))),"")</f>
        <v>3296318</v>
      </c>
      <c r="C73" s="160">
        <f>IFERROR(IF(C84=$B$78,C84+1,IF(C84=$C$78,C84+1,IF(C84=$D$78,C84+1,IF(C84=$E$78,C84+1,IF(C84=$F$78,C84+1,IF(C84=$B$79,C84+1,C84)))))),"")</f>
        <v>3296353</v>
      </c>
      <c r="D73" s="160">
        <f>IFERROR(IF(AND(C85=""),A76+1,IF(C85=$B$78,C85+1,IF(C85=$C$78,C85+1,IF(C85=$D$78,C85+1,IF(C85=$E$78,C85+1,IF(C85=$F$78,C85+1,IF(C85=$B$79,C85+1,C85))))))),"")</f>
        <v>3296383</v>
      </c>
      <c r="E73" s="160">
        <f>IFERROR(IF(AND(C85=""),B76+1,IF(C86=$B$78,C86+1,IF(C86=$C$78,C86+1,IF(C86=$D$78,C86+1,IF(C86=$E$78,C86+1,IF(C86=$F$78,C86+1,IF(C86=$B$79,C86+1,C86))))))),"")</f>
        <v>3296414</v>
      </c>
      <c r="F73" s="160">
        <f>IFERROR(IF(AND(C85=""),C76+1,IF(C87=$B$78,C87+1,IF(C87=$C$78,C87+1,IF(C87=$D$78,C87+1,IF(C87=$E$78,C87+1,IF(C87=$F$78,C87+1,IF(C87=$B$79,C87+1,C87))))))),"")</f>
        <v>3296443</v>
      </c>
    </row>
    <row r="74" spans="1:6" ht="39.950000000000003" customHeight="1">
      <c r="A74" s="160">
        <f>IFERROR(IF(A73+1=$B$78,A73+2,IF(A73+1=$C$78,A73+2,IF(A73+1=$D$78,A73+2,IF(A73+1=$E$78,A73+2,IF(A73+1=$F$78,A73+2,IF(A73+1=$B$79,A73+2,A73+1)))))),"")</f>
        <v>3296284</v>
      </c>
      <c r="B74" s="160">
        <f>IFERROR(IF(B73+1=$B$78,B73+2,IF(B73+1=$C$78,B73+2,IF(B73+1=$D$78,B73+2,IF(B73+1=$E$78,B73+2,IF(B73+1=$F$78,B73+2,IF(B73+1=$B$79,B73+2,B73+1)))))),"")</f>
        <v>3296319</v>
      </c>
      <c r="C74" s="160">
        <f>IFERROR(IF(C73+1=$B$78,C73+2,IF(C73+1=$C$78,C73+2,IF(C73+1=$D$78,C73+2,IF(C73+1=$E$78,C73+2,IF(C73+1=$F$78,C73+2,IF(C73+1=$B$79,C73+2,C73+1)))))),"")</f>
        <v>3296354</v>
      </c>
      <c r="D74" s="160">
        <f>IFERROR(IF(D73+1=$B$78,D73+2,IF(D73+1=$C$78,D73+2,IF(D73+1=$D$78,D73+2,IF(D73+1=$E$78,D73+2,IF(D73+1=$F$78,D73+2,IF(D73+1=$B$79,D73+2,D73+1)))))),"")</f>
        <v>3296384</v>
      </c>
      <c r="E74" s="160">
        <f>IFERROR(IF(E73+1=$B$78,E73+2,IF(E73+1=$C$78,E73+2,IF(E73+1=$D$78,E73+2,IF(E73+1=$E$78,E73+2,IF(E73+1=$F$78,E73+2,IF(E73+1=$B$79,E73+2,E73+1)))))),"")</f>
        <v>3296415</v>
      </c>
      <c r="F74" s="160">
        <f>IFERROR(IF(F73+1=$B$78,F73+2,IF(F73+1=$C$78,F73+2,IF(F73+1=$D$78,F73+2,IF(F73+1=$E$78,F73+2,IF(F73+1=$F$78,F73+2,IF(F73+1=$B$79,F73+2,F73+1)))))),"")</f>
        <v>3296444</v>
      </c>
    </row>
    <row r="75" spans="1:6" ht="39.950000000000003" customHeight="1">
      <c r="A75" s="160">
        <f>IFERROR(IF(A74+1=$B$78,A74+2,IF(A74+1=$C$78,A74+2,IF(A74+1=$D$78,A74+2,IF(A74+1=$E$78,A74+2,IF(A74+1=$F$78,A74+2,IF(A74+1=$B$79,A74+2,A74+1)))))),"")</f>
        <v>3296285</v>
      </c>
      <c r="B75" s="160">
        <f>IFERROR(IF(B74+1=$B$78,B74+2,IF(B74+1=$C$78,B74+2,IF(B74+1=$D$78,B74+2,IF(B74+1=$E$78,B74+2,IF(B74+1=$F$78,B74+2,IF(B74+1=$B$79,B74+2,B74+1)))))),"")</f>
        <v>3296320</v>
      </c>
      <c r="C75" s="160">
        <f>IFERROR(IF(C74+1=$B$78,C74+2,IF(C74+1=$C$78,C74+2,IF(C74+1=$D$78,C74+2,IF(C74+1=$E$78,C74+2,IF(C74+1=$F$78,C74+2,IF(C74+1=$B$79,C74+2,C74+1)))))),"")</f>
        <v>3296355</v>
      </c>
      <c r="D75" s="160">
        <f>IFERROR(IF(D74+1=$B$78,D74+2,IF(D74+1=$C$78,D74+2,IF(D74+1=$D$78,D74+2,IF(D74+1=$E$78,D74+2,IF(D74+1=$F$78,D74+2,IF(D74+1=$B$79,D74+2,D74+1)))))),"")</f>
        <v>3296385</v>
      </c>
      <c r="E75" s="160">
        <f>IFERROR(IF(E74+1=$B$78,E74+2,IF(E74+1=$C$78,E74+2,IF(E74+1=$D$78,E74+2,IF(E74+1=$E$78,E74+2,IF(E74+1=$F$78,E74+2,IF(E74+1=$B$79,E74+2,E74+1)))))),"")</f>
        <v>3296416</v>
      </c>
      <c r="F75" s="160">
        <f>IFERROR(IF(F74+1=$B$78,F74+2,IF(F74+1=$C$78,F74+2,IF(F74+1=$D$78,F74+2,IF(F74+1=$E$78,F74+2,IF(F74+1=$F$78,F74+2,IF(F74+1=$B$79,F74+2,F74+1)))))),"")</f>
        <v>3296445</v>
      </c>
    </row>
    <row r="76" spans="1:6" ht="39.950000000000003" customHeight="1">
      <c r="A76" s="160">
        <f>IFERROR(IF(A75+1=$B$78,A75+2,IF(A75+1=$C$78,A75+2,IF(A75+1=$D$78,A75+2,IF(A75+1=$E$78,A75+2,IF(A75+1=$F$78,A75+2,IF(A75+1=$B$79,A75+2,A75+1)))))),"")</f>
        <v>3296286</v>
      </c>
      <c r="B76" s="160">
        <f>IFERROR(IF(B75+1=$B$78,B75+2,IF(B75+1=$C$78,B75+2,IF(B75+1=$D$78,B75+2,IF(B75+1=$E$78,B75+2,IF(B75+1=$F$78,B75+2,IF(B75+1=$B$79,B75+2,B75+1)))))),"")</f>
        <v>3296321</v>
      </c>
      <c r="C76" s="160">
        <f>IFERROR(IF(C75+1=$B$78,C75+2,IF(C75+1=$C$78,C75+2,IF(C75+1=$D$78,C75+2,IF(C75+1=$E$78,C75+2,IF(C75+1=$F$78,C75+2,IF(C75+1=$B$79,C75+2,C75+1)))))),"")</f>
        <v>3296356</v>
      </c>
      <c r="D76" s="160">
        <f>IFERROR(IF(D75+1=$B$78,D75+2,IF(D75+1=$C$78,D75+2,IF(D75+1=$D$78,D75+2,IF(D75+1=$E$78,D75+2,IF(D75+1=$F$78,D75+2,IF(D75+1=$B$79,D75+2,D75+1)))))),"")</f>
        <v>3296386</v>
      </c>
      <c r="E76" s="160">
        <f>IFERROR(IF(E75+1=$B$78,E75+2,IF(E75+1=$C$78,E75+2,IF(E75+1=$D$78,E75+2,IF(E75+1=$E$78,E75+2,IF(E75+1=$F$78,E75+2,IF(E75+1=$B$79,E75+2,E75+1)))))),"")</f>
        <v>3296417</v>
      </c>
      <c r="F76" s="160">
        <f>IFERROR(IF(F75+1=$B$78,F75+2,IF(F75+1=$C$78,F75+2,IF(F75+1=$D$78,F75+2,IF(F75+1=$E$78,F75+2,IF(F75+1=$F$78,F75+2,IF(F75+1=$B$79,F75+2,F75+1)))))),"")</f>
        <v>3296446</v>
      </c>
    </row>
    <row r="77" spans="1:6">
      <c r="A77" s="22"/>
      <c r="B77" s="22"/>
      <c r="C77" s="22"/>
      <c r="D77" s="22"/>
      <c r="E77" s="22"/>
    </row>
    <row r="78" spans="1:6" ht="18.75">
      <c r="A78" s="161" t="s">
        <v>44</v>
      </c>
      <c r="B78" s="162"/>
      <c r="C78" s="162"/>
      <c r="D78" s="162"/>
      <c r="E78" s="162"/>
      <c r="F78" s="163"/>
    </row>
    <row r="79" spans="1:6" ht="18.75">
      <c r="A79" s="161"/>
      <c r="B79" s="162"/>
      <c r="C79" s="147"/>
      <c r="D79" s="147"/>
      <c r="E79" s="23"/>
    </row>
    <row r="80" spans="1:6" ht="21">
      <c r="A80" s="164" t="s">
        <v>45</v>
      </c>
      <c r="B80" s="164"/>
      <c r="C80" s="165" t="str">
        <f>IF(AND(B78="",C78="",D78="",E78="",F78="",B79=""),"",COUNTIF(B78:F79,"&gt;0"))</f>
        <v/>
      </c>
      <c r="D80" s="59"/>
      <c r="E80" s="24"/>
    </row>
    <row r="81" spans="1:6" ht="21">
      <c r="A81" s="142" t="s">
        <v>8</v>
      </c>
      <c r="B81" s="142"/>
      <c r="C81" s="142" t="s">
        <v>9</v>
      </c>
      <c r="D81" s="142"/>
      <c r="E81" s="57" t="s">
        <v>25</v>
      </c>
      <c r="F81" s="20" t="s">
        <v>14</v>
      </c>
    </row>
    <row r="82" spans="1:6" ht="18.75">
      <c r="A82" s="166" t="str">
        <f>IF(AND('school entry'!$B$5=""),"",'school entry'!$B$5)</f>
        <v>G.S.S.S. Chandawal</v>
      </c>
      <c r="B82" s="166"/>
      <c r="C82" s="167">
        <f>D50+1</f>
        <v>3296283</v>
      </c>
      <c r="D82" s="167">
        <v>3296286</v>
      </c>
      <c r="E82" s="174"/>
      <c r="F82" s="169">
        <f>IF(AND(D82=""),"",(D82-C82-E82)+1)</f>
        <v>4</v>
      </c>
    </row>
    <row r="83" spans="1:6" ht="18.75">
      <c r="A83" s="166" t="str">
        <f>IF(AND('school entry'!$B$6=""),"",'school entry'!$B$6)</f>
        <v>G.G.S.S. Chandawal</v>
      </c>
      <c r="B83" s="166"/>
      <c r="C83" s="167">
        <f>D51+1</f>
        <v>3296318</v>
      </c>
      <c r="D83" s="167">
        <v>3296321</v>
      </c>
      <c r="E83" s="174"/>
      <c r="F83" s="169">
        <f t="shared" ref="F83:F87" si="3">IF(AND(D83=""),"",(D83-C83-E83)+1)</f>
        <v>4</v>
      </c>
    </row>
    <row r="84" spans="1:6" ht="18.75">
      <c r="A84" s="166" t="str">
        <f>IF(AND('school entry'!$B$7=""),"",'school entry'!$B$7)</f>
        <v>Adarsh Bal Niketan Chandawal</v>
      </c>
      <c r="B84" s="166"/>
      <c r="C84" s="167">
        <f>D52+1</f>
        <v>3296353</v>
      </c>
      <c r="D84" s="167">
        <v>3296356</v>
      </c>
      <c r="E84" s="174"/>
      <c r="F84" s="169">
        <f t="shared" si="3"/>
        <v>4</v>
      </c>
    </row>
    <row r="85" spans="1:6" ht="18.75">
      <c r="A85" s="166" t="str">
        <f>IF(AND('school entry'!$B$8=""),"",'school entry'!$B$8)</f>
        <v>G.S.S.S. Murdawa</v>
      </c>
      <c r="B85" s="166"/>
      <c r="C85" s="167">
        <f>D53+1</f>
        <v>3296383</v>
      </c>
      <c r="D85" s="167">
        <v>3296386</v>
      </c>
      <c r="E85" s="174"/>
      <c r="F85" s="169">
        <f t="shared" si="3"/>
        <v>4</v>
      </c>
    </row>
    <row r="86" spans="1:6" ht="18.75">
      <c r="A86" s="166" t="str">
        <f>IF(AND('school entry'!$B$9=""),"",'school entry'!$B$9)</f>
        <v>G.S.S.S. Khokhara</v>
      </c>
      <c r="B86" s="166"/>
      <c r="C86" s="167">
        <f>D54+1</f>
        <v>3296414</v>
      </c>
      <c r="D86" s="167">
        <v>3296417</v>
      </c>
      <c r="E86" s="174"/>
      <c r="F86" s="169">
        <f>IF(AND(D86=""),"",(D86-C86-E86)+1)</f>
        <v>4</v>
      </c>
    </row>
    <row r="87" spans="1:6" ht="18.75">
      <c r="A87" s="166" t="str">
        <f>IF(AND('school entry'!$B$10=""),"",'school entry'!$B$10)</f>
        <v>Dayand sec. School Chandawal</v>
      </c>
      <c r="B87" s="166"/>
      <c r="C87" s="167">
        <f>D55+1</f>
        <v>3296443</v>
      </c>
      <c r="D87" s="167">
        <v>3296446</v>
      </c>
      <c r="E87" s="174"/>
      <c r="F87" s="169">
        <f t="shared" si="3"/>
        <v>4</v>
      </c>
    </row>
    <row r="88" spans="1:6" ht="18.75">
      <c r="A88" s="40"/>
      <c r="B88" s="40"/>
      <c r="C88" s="170"/>
      <c r="D88" s="170"/>
      <c r="E88" s="34"/>
      <c r="F88" s="169"/>
    </row>
    <row r="89" spans="1:6" ht="18.75">
      <c r="A89" s="25"/>
      <c r="B89" s="19"/>
      <c r="C89" s="19"/>
      <c r="D89" s="171" t="s">
        <v>46</v>
      </c>
      <c r="E89" s="171"/>
      <c r="F89" s="26">
        <f>SUM(F82:F88)</f>
        <v>24</v>
      </c>
    </row>
    <row r="90" spans="1:6" ht="18.75">
      <c r="A90" s="25"/>
      <c r="B90" s="19"/>
      <c r="C90" s="19"/>
      <c r="D90" s="19"/>
      <c r="E90" s="18"/>
    </row>
    <row r="91" spans="1:6" ht="18.75">
      <c r="A91" s="25"/>
      <c r="B91" s="19"/>
      <c r="C91" s="19"/>
      <c r="D91" s="19"/>
      <c r="E91" s="18"/>
    </row>
    <row r="92" spans="1:6" ht="18.75">
      <c r="A92" s="25"/>
      <c r="B92" s="19"/>
      <c r="C92" s="19"/>
      <c r="D92" s="19"/>
      <c r="E92" s="18"/>
    </row>
    <row r="93" spans="1:6" ht="18.75">
      <c r="A93" s="143" t="s">
        <v>47</v>
      </c>
      <c r="B93" s="143"/>
      <c r="C93" s="143"/>
      <c r="D93" s="143" t="s">
        <v>48</v>
      </c>
      <c r="E93" s="143"/>
      <c r="F93" s="143"/>
    </row>
    <row r="94" spans="1:6" ht="18.75">
      <c r="A94" s="25"/>
      <c r="B94" s="19"/>
      <c r="C94" s="19"/>
      <c r="D94" s="19"/>
      <c r="E94" s="18"/>
    </row>
    <row r="95" spans="1:6" ht="18.75">
      <c r="A95" s="25"/>
      <c r="B95" s="19"/>
      <c r="C95" s="19"/>
      <c r="D95" s="19"/>
      <c r="E95" s="18"/>
    </row>
    <row r="96" spans="1:6" ht="43.5" customHeight="1"/>
    <row r="97" spans="1:6" s="34" customFormat="1" ht="20.25">
      <c r="A97" s="144" t="str">
        <f>A65</f>
        <v>Government Sr. Secondary School Chandawal Nagar</v>
      </c>
      <c r="B97" s="144"/>
      <c r="C97" s="144"/>
      <c r="D97" s="144"/>
      <c r="E97" s="144"/>
      <c r="F97" s="144"/>
    </row>
    <row r="98" spans="1:6" s="34" customFormat="1" ht="18.75">
      <c r="A98" s="138" t="str">
        <f>A66</f>
        <v>Secondary Board Exam - 2020</v>
      </c>
      <c r="B98" s="138"/>
      <c r="C98" s="138"/>
      <c r="D98" s="138"/>
      <c r="E98" s="138"/>
      <c r="F98" s="138"/>
    </row>
    <row r="99" spans="1:6" s="34" customFormat="1" ht="18.75">
      <c r="A99" s="53" t="s">
        <v>36</v>
      </c>
      <c r="B99" s="39">
        <f>B67</f>
        <v>43901</v>
      </c>
      <c r="C99" s="39"/>
      <c r="D99" s="53" t="s">
        <v>35</v>
      </c>
      <c r="E99" s="172" t="str">
        <f>E67</f>
        <v>8:30 to 11:45 AM</v>
      </c>
      <c r="F99" s="172"/>
    </row>
    <row r="100" spans="1:6" s="34" customFormat="1" ht="21">
      <c r="A100" s="145" t="s">
        <v>39</v>
      </c>
      <c r="B100" s="145"/>
      <c r="C100" s="145"/>
      <c r="D100" s="51">
        <f>D68</f>
        <v>20040</v>
      </c>
      <c r="E100" s="9"/>
    </row>
    <row r="101" spans="1:6" s="34" customFormat="1" ht="26.25">
      <c r="A101" s="58" t="s">
        <v>38</v>
      </c>
      <c r="B101" s="150" t="str">
        <f>B69</f>
        <v>Political Science</v>
      </c>
      <c r="C101" s="150"/>
      <c r="D101" s="58" t="s">
        <v>42</v>
      </c>
      <c r="E101" s="173">
        <v>4</v>
      </c>
    </row>
    <row r="102" spans="1:6" s="34" customFormat="1" ht="26.25">
      <c r="A102" s="58"/>
      <c r="B102" s="155"/>
      <c r="C102" s="155"/>
      <c r="D102" s="58"/>
      <c r="E102" s="15"/>
    </row>
    <row r="103" spans="1:6">
      <c r="A103" s="156" t="s">
        <v>43</v>
      </c>
      <c r="B103" s="157"/>
      <c r="C103" s="157"/>
      <c r="D103" s="157"/>
      <c r="E103" s="157"/>
      <c r="F103" s="158"/>
    </row>
    <row r="104" spans="1:6" ht="23.25">
      <c r="A104" s="159" t="s">
        <v>21</v>
      </c>
      <c r="B104" s="159" t="s">
        <v>22</v>
      </c>
      <c r="C104" s="159" t="s">
        <v>23</v>
      </c>
      <c r="D104" s="159" t="s">
        <v>24</v>
      </c>
      <c r="E104" s="159" t="s">
        <v>50</v>
      </c>
      <c r="F104" s="159" t="s">
        <v>67</v>
      </c>
    </row>
    <row r="105" spans="1:6" ht="39.950000000000003" customHeight="1">
      <c r="A105" s="160">
        <f>IFERROR(IF(C114=$B$110,C114+1,IF(C114=$C$110,C114+1,IF(C114=$D$110,C114+1,IF(C114=$E$110,C114+1,IF(C114=$F$110,C114+1,IF(C114=$B$111,C114+1,C114)))))),"")</f>
        <v>3296287</v>
      </c>
      <c r="B105" s="160">
        <f>IFERROR(IF(C115=$B$110,C115+1,IF(C115=$C$110,C115+1,IF(C115=$D$110,C115+1,IF(C115=$E$110,C115+1,IF(C115=$F$110,C115+1,IF(C115=$B$111,C115+1,C115)))))),"")</f>
        <v>3296322</v>
      </c>
      <c r="C105" s="160">
        <f>IFERROR(IF(C116=$B$110,C116+1,IF(C116=$C$110,C116+1,IF(C116=$D$110,C116+1,IF(C116=$E$110,C116+1,IF(C116=$F$110,C116+1,IF(C116=$B$111,C116+1,C116)))))),"")</f>
        <v>3296357</v>
      </c>
      <c r="D105" s="160">
        <f>IFERROR(IF(AND(C117=""),A108+1,IF(C117=$B$110,C117+1,IF(C117=$C$110,C117+1,IF(C117=$D$110,C117+1,IF(C117=$E$110,C117+1,IF(C117=$F$110,C117+1,IF(C117=$B$111,C117+1,C117))))))),"")</f>
        <v>3296387</v>
      </c>
      <c r="E105" s="160">
        <f>IFERROR(IF(AND(C117=""),B108+1,IF(C118=$B$110,C118+1,IF(C118=$C$110,C118+1,IF(C118=$D$110,C118+1,IF(C118=$E$110,C118+1,IF(C118=$F$110,C118+1,IF(C118=$B$111,C118+1,C118))))))),"")</f>
        <v>3296418</v>
      </c>
      <c r="F105" s="160">
        <f>IFERROR(IF(AND(C117=""),C108+1,IF(C119=$B$110,C119+1,IF(C119=$C$110,C119+1,IF(C119=$D$110,C119+1,IF(C119=$E$110,C119+1,IF(C119=$F$110,C119+1,IF(C119=$B$111,C119+1,C119))))))),"")</f>
        <v>3296447</v>
      </c>
    </row>
    <row r="106" spans="1:6" ht="39.950000000000003" customHeight="1">
      <c r="A106" s="160">
        <f>IFERROR(IF(A105+1=$B$110,A105+2,IF(A105+1=$C$110,A105+2,IF(A105+1=$D$110,A105+2,IF(A105+1=$E$110,A105+2,IF(A105+1=$F$110,A105+2,IF(A105+1=$B$111,A105+2,A105+1)))))),"")</f>
        <v>3296288</v>
      </c>
      <c r="B106" s="160">
        <f>IFERROR(IF(B105+1=$B$110,B105+2,IF(B105+1=$C$110,B105+2,IF(B105+1=$D$110,B105+2,IF(B105+1=$E$110,B105+2,IF(B105+1=$F$110,B105+2,IF(B105+1=$B$111,B105+2,B105+1)))))),"")</f>
        <v>3296323</v>
      </c>
      <c r="C106" s="160">
        <f>IFERROR(IF(C105+1=$B$110,C105+2,IF(C105+1=$C$110,C105+2,IF(C105+1=$D$110,C105+2,IF(C105+1=$E$110,C105+2,IF(C105+1=$F$110,C105+2,IF(C105+1=$B$111,C105+2,C105+1)))))),"")</f>
        <v>3296358</v>
      </c>
      <c r="D106" s="160">
        <f>IFERROR(IF(D105+1=$B$110,D105+2,IF(D105+1=$C$110,D105+2,IF(D105+1=$D$110,D105+2,IF(D105+1=$E$110,D105+2,IF(D105+1=$F$110,D105+2,IF(D105+1=$B$111,D105+2,D105+1)))))),"")</f>
        <v>3296388</v>
      </c>
      <c r="E106" s="160">
        <f>IFERROR(IF(E105+1=$B$110,E105+2,IF(E105+1=$C$110,E105+2,IF(E105+1=$D$110,E105+2,IF(E105+1=$E$110,E105+2,IF(E105+1=$F$110,E105+2,IF(E105+1=$B$111,E105+2,E105+1)))))),"")</f>
        <v>3296419</v>
      </c>
      <c r="F106" s="160">
        <f>IFERROR(IF(F105+1=$B$110,F105+2,IF(F105+1=$C$110,F105+2,IF(F105+1=$D$110,F105+2,IF(F105+1=$E$110,F105+2,IF(F105+1=$F$110,F105+2,IF(F105+1=$B$111,F105+2,F105+1)))))),"")</f>
        <v>3296448</v>
      </c>
    </row>
    <row r="107" spans="1:6" ht="39.950000000000003" customHeight="1">
      <c r="A107" s="160">
        <f>IFERROR(IF(A106+1=$B$110,A106+2,IF(A106+1=$C$110,A106+2,IF(A106+1=$D$110,A106+2,IF(A106+1=$E$110,A106+2,IF(A106+1=$F$110,A106+2,IF(A106+1=$B$111,A106+2,A106+1)))))),"")</f>
        <v>3296289</v>
      </c>
      <c r="B107" s="160">
        <f>IFERROR(IF(B106+1=$B$110,B106+2,IF(B106+1=$C$110,B106+2,IF(B106+1=$D$110,B106+2,IF(B106+1=$E$110,B106+2,IF(B106+1=$F$110,B106+2,IF(B106+1=$B$111,B106+2,B106+1)))))),"")</f>
        <v>3296324</v>
      </c>
      <c r="C107" s="160">
        <f>IFERROR(IF(C106+1=$B$110,C106+2,IF(C106+1=$C$110,C106+2,IF(C106+1=$D$110,C106+2,IF(C106+1=$E$110,C106+2,IF(C106+1=$F$110,C106+2,IF(C106+1=$B$111,C106+2,C106+1)))))),"")</f>
        <v>3296359</v>
      </c>
      <c r="D107" s="160">
        <f>IFERROR(IF(D106+1=$B$110,D106+2,IF(D106+1=$C$110,D106+2,IF(D106+1=$D$110,D106+2,IF(D106+1=$E$110,D106+2,IF(D106+1=$F$110,D106+2,IF(D106+1=$B$111,D106+2,D106+1)))))),"")</f>
        <v>3296389</v>
      </c>
      <c r="E107" s="160">
        <f>IFERROR(IF(E106+1=$B$110,E106+2,IF(E106+1=$C$110,E106+2,IF(E106+1=$D$110,E106+2,IF(E106+1=$E$110,E106+2,IF(E106+1=$F$110,E106+2,IF(E106+1=$B$111,E106+2,E106+1)))))),"")</f>
        <v>3296420</v>
      </c>
      <c r="F107" s="160">
        <f>IFERROR(IF(F106+1=$B$110,F106+2,IF(F106+1=$C$110,F106+2,IF(F106+1=$D$110,F106+2,IF(F106+1=$E$110,F106+2,IF(F106+1=$F$110,F106+2,IF(F106+1=$B$111,F106+2,F106+1)))))),"")</f>
        <v>3296449</v>
      </c>
    </row>
    <row r="108" spans="1:6" ht="39.950000000000003" customHeight="1">
      <c r="A108" s="160">
        <f>IFERROR(IF(A107+1=$B$110,A107+2,IF(A107+1=$C$110,A107+2,IF(A107+1=$D$110,A107+2,IF(A107+1=$E$110,A107+2,IF(A107+1=$F$110,A107+2,IF(A107+1=$B$111,A107+2,A107+1)))))),"")</f>
        <v>3296290</v>
      </c>
      <c r="B108" s="160">
        <f>IFERROR(IF(B107+1=$B$110,B107+2,IF(B107+1=$C$110,B107+2,IF(B107+1=$D$110,B107+2,IF(B107+1=$E$110,B107+2,IF(B107+1=$F$110,B107+2,IF(B107+1=$B$111,B107+2,B107+1)))))),"")</f>
        <v>3296325</v>
      </c>
      <c r="C108" s="160">
        <f>IFERROR(IF(C107+1=$B$110,C107+2,IF(C107+1=$C$110,C107+2,IF(C107+1=$D$110,C107+2,IF(C107+1=$E$110,C107+2,IF(C107+1=$F$110,C107+2,IF(C107+1=$B$111,C107+2,C107+1)))))),"")</f>
        <v>3296360</v>
      </c>
      <c r="D108" s="160">
        <f>IFERROR(IF(D107+1=$B$110,D107+2,IF(D107+1=$C$110,D107+2,IF(D107+1=$D$110,D107+2,IF(D107+1=$E$110,D107+2,IF(D107+1=$F$110,D107+2,IF(D107+1=$B$111,D107+2,D107+1)))))),"")</f>
        <v>3296390</v>
      </c>
      <c r="E108" s="160">
        <f>IFERROR(IF(E107+1=$B$110,E107+2,IF(E107+1=$C$110,E107+2,IF(E107+1=$D$110,E107+2,IF(E107+1=$E$110,E107+2,IF(E107+1=$F$110,E107+2,IF(E107+1=$B$111,E107+2,E107+1)))))),"")</f>
        <v>3296421</v>
      </c>
      <c r="F108" s="160">
        <f>IFERROR(IF(F107+1=$B$110,F107+2,IF(F107+1=$C$110,F107+2,IF(F107+1=$D$110,F107+2,IF(F107+1=$E$110,F107+2,IF(F107+1=$F$110,F107+2,IF(F107+1=$B$111,F107+2,F107+1)))))),"")</f>
        <v>3296450</v>
      </c>
    </row>
    <row r="109" spans="1:6">
      <c r="A109" s="22"/>
      <c r="B109" s="22"/>
      <c r="C109" s="22"/>
      <c r="D109" s="22"/>
      <c r="E109" s="22"/>
    </row>
    <row r="110" spans="1:6" ht="18.75">
      <c r="A110" s="161" t="s">
        <v>44</v>
      </c>
      <c r="B110" s="162"/>
      <c r="C110" s="162"/>
      <c r="D110" s="162"/>
      <c r="E110" s="162"/>
      <c r="F110" s="163"/>
    </row>
    <row r="111" spans="1:6" ht="18.75">
      <c r="A111" s="161"/>
      <c r="B111" s="162"/>
      <c r="C111" s="147"/>
      <c r="D111" s="147"/>
      <c r="E111" s="23"/>
    </row>
    <row r="112" spans="1:6" ht="21">
      <c r="A112" s="164" t="s">
        <v>45</v>
      </c>
      <c r="B112" s="164"/>
      <c r="C112" s="165" t="str">
        <f>IF(AND(B110="",C110="",D110="",E110="",F110="",B111=""),"",COUNTIF(B110:F111,"&gt;0"))</f>
        <v/>
      </c>
      <c r="D112" s="59"/>
      <c r="E112" s="24"/>
    </row>
    <row r="113" spans="1:6" ht="21">
      <c r="A113" s="142" t="s">
        <v>8</v>
      </c>
      <c r="B113" s="142"/>
      <c r="C113" s="142" t="s">
        <v>9</v>
      </c>
      <c r="D113" s="142"/>
      <c r="E113" s="57" t="s">
        <v>25</v>
      </c>
      <c r="F113" s="20" t="s">
        <v>14</v>
      </c>
    </row>
    <row r="114" spans="1:6" ht="18.75">
      <c r="A114" s="166" t="str">
        <f>IF(AND('school entry'!$B$5=""),"",'school entry'!$B$5)</f>
        <v>G.S.S.S. Chandawal</v>
      </c>
      <c r="B114" s="166"/>
      <c r="C114" s="167">
        <f>D82+1</f>
        <v>3296287</v>
      </c>
      <c r="D114" s="167">
        <v>3296290</v>
      </c>
      <c r="E114" s="168"/>
      <c r="F114" s="169">
        <f>IF(AND(D114=""),"",(D114-C114-E114)+1)</f>
        <v>4</v>
      </c>
    </row>
    <row r="115" spans="1:6" ht="18.75">
      <c r="A115" s="166" t="str">
        <f>IF(AND('school entry'!$B$6=""),"",'school entry'!$B$6)</f>
        <v>G.G.S.S. Chandawal</v>
      </c>
      <c r="B115" s="166"/>
      <c r="C115" s="167">
        <f>D83+1</f>
        <v>3296322</v>
      </c>
      <c r="D115" s="167">
        <v>3296325</v>
      </c>
      <c r="E115" s="168"/>
      <c r="F115" s="169">
        <f t="shared" ref="F115:F119" si="4">IF(AND(D115=""),"",(D115-C115-E115)+1)</f>
        <v>4</v>
      </c>
    </row>
    <row r="116" spans="1:6" ht="18.75">
      <c r="A116" s="166" t="str">
        <f>IF(AND('school entry'!$B$7=""),"",'school entry'!$B$7)</f>
        <v>Adarsh Bal Niketan Chandawal</v>
      </c>
      <c r="B116" s="166"/>
      <c r="C116" s="167">
        <f>D84+1</f>
        <v>3296357</v>
      </c>
      <c r="D116" s="167">
        <v>3296360</v>
      </c>
      <c r="E116" s="168"/>
      <c r="F116" s="169">
        <f t="shared" si="4"/>
        <v>4</v>
      </c>
    </row>
    <row r="117" spans="1:6" ht="18.75">
      <c r="A117" s="166" t="str">
        <f>IF(AND('school entry'!$B$8=""),"",'school entry'!$B$8)</f>
        <v>G.S.S.S. Murdawa</v>
      </c>
      <c r="B117" s="166"/>
      <c r="C117" s="167">
        <f>D85+1</f>
        <v>3296387</v>
      </c>
      <c r="D117" s="167">
        <v>3296390</v>
      </c>
      <c r="E117" s="168"/>
      <c r="F117" s="169">
        <f t="shared" si="4"/>
        <v>4</v>
      </c>
    </row>
    <row r="118" spans="1:6" ht="18.75">
      <c r="A118" s="166" t="str">
        <f>IF(AND('school entry'!$B$9=""),"",'school entry'!$B$9)</f>
        <v>G.S.S.S. Khokhara</v>
      </c>
      <c r="B118" s="166"/>
      <c r="C118" s="167">
        <f>D86+1</f>
        <v>3296418</v>
      </c>
      <c r="D118" s="167">
        <v>3296421</v>
      </c>
      <c r="E118" s="168"/>
      <c r="F118" s="169">
        <f>IF(AND(D118=""),"",(D118-C118-E118)+1)</f>
        <v>4</v>
      </c>
    </row>
    <row r="119" spans="1:6" ht="18.75">
      <c r="A119" s="166" t="str">
        <f>IF(AND('school entry'!$B$10=""),"",'school entry'!$B$10)</f>
        <v>Dayand sec. School Chandawal</v>
      </c>
      <c r="B119" s="166"/>
      <c r="C119" s="167">
        <f>D87+1</f>
        <v>3296447</v>
      </c>
      <c r="D119" s="167">
        <v>3296450</v>
      </c>
      <c r="E119" s="168"/>
      <c r="F119" s="169">
        <f t="shared" si="4"/>
        <v>4</v>
      </c>
    </row>
    <row r="120" spans="1:6" ht="18.75">
      <c r="A120" s="40"/>
      <c r="B120" s="40"/>
      <c r="C120" s="170"/>
      <c r="D120" s="170"/>
      <c r="E120" s="34"/>
      <c r="F120" s="169"/>
    </row>
    <row r="121" spans="1:6" ht="18.75">
      <c r="A121" s="25"/>
      <c r="B121" s="19"/>
      <c r="C121" s="19"/>
      <c r="D121" s="171" t="s">
        <v>46</v>
      </c>
      <c r="E121" s="171"/>
      <c r="F121" s="26">
        <f>SUM(F114:F120)</f>
        <v>24</v>
      </c>
    </row>
    <row r="122" spans="1:6" ht="18.75">
      <c r="A122" s="25"/>
      <c r="B122" s="19"/>
      <c r="C122" s="19"/>
      <c r="D122" s="19"/>
      <c r="E122" s="18"/>
    </row>
    <row r="123" spans="1:6" ht="18.75">
      <c r="A123" s="25"/>
      <c r="B123" s="19"/>
      <c r="C123" s="19"/>
      <c r="D123" s="19"/>
      <c r="E123" s="18"/>
    </row>
    <row r="124" spans="1:6" ht="18.75">
      <c r="A124" s="25"/>
      <c r="B124" s="19"/>
      <c r="C124" s="19"/>
      <c r="D124" s="19"/>
      <c r="E124" s="18"/>
    </row>
    <row r="125" spans="1:6" ht="18.75">
      <c r="A125" s="143" t="s">
        <v>47</v>
      </c>
      <c r="B125" s="143"/>
      <c r="C125" s="143"/>
      <c r="D125" s="143" t="s">
        <v>48</v>
      </c>
      <c r="E125" s="143"/>
      <c r="F125" s="143"/>
    </row>
    <row r="126" spans="1:6" ht="18.75">
      <c r="A126" s="25"/>
      <c r="B126" s="19"/>
      <c r="C126" s="19"/>
      <c r="D126" s="19"/>
      <c r="E126" s="18"/>
    </row>
    <row r="127" spans="1:6" ht="18.75">
      <c r="A127" s="25"/>
      <c r="B127" s="19"/>
      <c r="C127" s="19"/>
      <c r="D127" s="19"/>
      <c r="E127" s="18"/>
    </row>
    <row r="128" spans="1:6" ht="39.75" customHeight="1"/>
    <row r="129" spans="1:6" s="34" customFormat="1" ht="20.25">
      <c r="A129" s="144" t="str">
        <f>A97</f>
        <v>Government Sr. Secondary School Chandawal Nagar</v>
      </c>
      <c r="B129" s="144"/>
      <c r="C129" s="144"/>
      <c r="D129" s="144"/>
      <c r="E129" s="144"/>
      <c r="F129" s="144"/>
    </row>
    <row r="130" spans="1:6" s="34" customFormat="1" ht="18.75">
      <c r="A130" s="138" t="str">
        <f>A98</f>
        <v>Secondary Board Exam - 2020</v>
      </c>
      <c r="B130" s="138"/>
      <c r="C130" s="138"/>
      <c r="D130" s="138"/>
      <c r="E130" s="138"/>
      <c r="F130" s="138"/>
    </row>
    <row r="131" spans="1:6" s="34" customFormat="1" ht="18.75">
      <c r="A131" s="53" t="s">
        <v>36</v>
      </c>
      <c r="B131" s="39">
        <f>B99</f>
        <v>43901</v>
      </c>
      <c r="C131" s="39"/>
      <c r="D131" s="53" t="s">
        <v>35</v>
      </c>
      <c r="E131" s="172" t="str">
        <f>E99</f>
        <v>8:30 to 11:45 AM</v>
      </c>
      <c r="F131" s="172"/>
    </row>
    <row r="132" spans="1:6" s="34" customFormat="1" ht="21">
      <c r="A132" s="145" t="s">
        <v>39</v>
      </c>
      <c r="B132" s="145"/>
      <c r="C132" s="145"/>
      <c r="D132" s="51">
        <f>D100</f>
        <v>20040</v>
      </c>
      <c r="E132" s="9"/>
    </row>
    <row r="133" spans="1:6" s="34" customFormat="1" ht="26.25">
      <c r="A133" s="58" t="s">
        <v>38</v>
      </c>
      <c r="B133" s="150" t="str">
        <f>B101</f>
        <v>Political Science</v>
      </c>
      <c r="C133" s="150"/>
      <c r="D133" s="58" t="s">
        <v>42</v>
      </c>
      <c r="E133" s="173">
        <v>5</v>
      </c>
    </row>
    <row r="134" spans="1:6" s="34" customFormat="1" ht="26.25">
      <c r="A134" s="58"/>
      <c r="B134" s="155"/>
      <c r="C134" s="155"/>
      <c r="D134" s="58"/>
      <c r="E134" s="15"/>
    </row>
    <row r="135" spans="1:6">
      <c r="A135" s="156" t="s">
        <v>43</v>
      </c>
      <c r="B135" s="157"/>
      <c r="C135" s="157"/>
      <c r="D135" s="157"/>
      <c r="E135" s="157"/>
      <c r="F135" s="158"/>
    </row>
    <row r="136" spans="1:6" ht="23.25">
      <c r="A136" s="159" t="s">
        <v>21</v>
      </c>
      <c r="B136" s="159" t="s">
        <v>22</v>
      </c>
      <c r="C136" s="159" t="s">
        <v>23</v>
      </c>
      <c r="D136" s="159" t="s">
        <v>24</v>
      </c>
      <c r="E136" s="159" t="s">
        <v>50</v>
      </c>
      <c r="F136" s="159" t="s">
        <v>67</v>
      </c>
    </row>
    <row r="137" spans="1:6" ht="39.950000000000003" customHeight="1">
      <c r="A137" s="160">
        <f>IFERROR(IF(C146=$B$142,C146+1,IF(C146=$C$142,C146+1,IF(C146=$D$142,C146+1,IF(C146=$E$142,C146+1,IF(C146=$F$142,C146+1,IF(C146=$B$143,C146+1,C146)))))),"")</f>
        <v>3296291</v>
      </c>
      <c r="B137" s="160">
        <f>IFERROR(IF(C147=$B$142,C147+1,IF(C147=$C$142,C147+1,IF(C147=$D$142,C147+1,IF(C147=$E$142,C147+1,IF(C147=$F$142,C147+1,IF(C147=$B$143,C147+1,C147)))))),"")</f>
        <v>3296326</v>
      </c>
      <c r="C137" s="160">
        <f>IFERROR(IF(C148=$B$142,C148+1,IF(C148=$C$142,C148+1,IF(C148=$D$142,C148+1,IF(C148=$E$142,C148+1,IF(C148=$F$142,C148+1,IF(C148=$B$143,C148+1,C148)))))),"")</f>
        <v>3296361</v>
      </c>
      <c r="D137" s="160">
        <f>IFERROR(IF(AND(C149=""),A140+1,IF(C149=$B$142,C149+1,IF(C149=$C$142,C149+1,IF(C149=$D$142,C149+1,IF(C149=$E$142,C149+1,IF(C149=$F$142,C149+1,IF(C149=$B$143,C149+1,C149))))))),"")</f>
        <v>3296391</v>
      </c>
      <c r="E137" s="160">
        <f>IFERROR(IF(AND(C149=""),B140+1,IF(C150=$B$142,C150+1,IF(C150=$C$142,C150+1,IF(C150=$D$142,C150+1,IF(C150=$E$142,C150+1,IF(C150=$F$142,C150+1,IF(C150=$B$143,C150+1,C150))))))),"")</f>
        <v>3296422</v>
      </c>
      <c r="F137" s="160">
        <f>IFERROR(IF(AND(C149=""),C140+1,IF(C151=$B$142,C151+1,IF(C151=$C$142,C151+1,IF(C151=$D$142,C151+1,IF(C151=$E$142,C151+1,IF(C151=$F$142,C151+1,IF(C151=$B$143,C151+1,C151))))))),"")</f>
        <v>3296451</v>
      </c>
    </row>
    <row r="138" spans="1:6" ht="39.950000000000003" customHeight="1">
      <c r="A138" s="160">
        <f>IFERROR(IF(A137+1=$B$142,A137+2,IF(A137+1=$C$142,A137+2,IF(A137+1=$D$142,A137+2,IF(A137+1=$E$142,A137+2,IF(A137+1=$F$142,A137+2,IF(A137+1=$B$143,A137+2,A137+1)))))),"")</f>
        <v>3296292</v>
      </c>
      <c r="B138" s="160">
        <f>IFERROR(IF(B137+1=$B$142,B137+2,IF(B137+1=$C$142,B137+2,IF(B137+1=$D$142,B137+2,IF(B137+1=$E$142,B137+2,IF(B137+1=$F$142,B137+2,IF(B137+1=$B$143,B137+2,B137+1)))))),"")</f>
        <v>3296328</v>
      </c>
      <c r="C138" s="160">
        <f>IFERROR(IF(C137+1=$B$142,C137+2,IF(C137+1=$C$142,C137+2,IF(C137+1=$D$142,C137+2,IF(C137+1=$E$142,C137+2,IF(C137+1=$F$142,C137+2,IF(C137+1=$B$143,C137+2,C137+1)))))),"")</f>
        <v>3296362</v>
      </c>
      <c r="D138" s="160">
        <f>IFERROR(IF(D137+1=$B$142,D137+2,IF(D137+1=$C$142,D137+2,IF(D137+1=$D$142,D137+2,IF(D137+1=$E$142,D137+2,IF(D137+1=$F$142,D137+2,IF(D137+1=$B$143,D137+2,D137+1)))))),"")</f>
        <v>3296392</v>
      </c>
      <c r="E138" s="160">
        <f>IFERROR(IF(E137+1=$B$142,E137+2,IF(E137+1=$C$142,E137+2,IF(E137+1=$D$142,E137+2,IF(E137+1=$E$142,E137+2,IF(E137+1=$F$142,E137+2,IF(E137+1=$B$143,E137+2,E137+1)))))),"")</f>
        <v>3296423</v>
      </c>
      <c r="F138" s="160">
        <f>IFERROR(IF(F137+1=$B$142,F137+2,IF(F137+1=$C$142,F137+2,IF(F137+1=$D$142,F137+2,IF(F137+1=$E$142,F137+2,IF(F137+1=$F$142,F137+2,IF(F137+1=$B$143,F137+2,F137+1)))))),"")</f>
        <v>3296452</v>
      </c>
    </row>
    <row r="139" spans="1:6" ht="39.950000000000003" customHeight="1">
      <c r="A139" s="160">
        <f>IFERROR(IF(A138+1=$B$142,A138+2,IF(A138+1=$C$142,A138+2,IF(A138+1=$D$142,A138+2,IF(A138+1=$E$142,A138+2,IF(A138+1=$F$142,A138+2,IF(A138+1=$B$143,A138+2,A138+1)))))),"")</f>
        <v>3296293</v>
      </c>
      <c r="B139" s="160">
        <f>IFERROR(IF(B138+1=$B$142,B138+2,IF(B138+1=$C$142,B138+2,IF(B138+1=$D$142,B138+2,IF(B138+1=$E$142,B138+2,IF(B138+1=$F$142,B138+2,IF(B138+1=$B$143,B138+2,B138+1)))))),"")</f>
        <v>3296329</v>
      </c>
      <c r="C139" s="160">
        <f>IFERROR(IF(C138+1=$B$142,C138+2,IF(C138+1=$C$142,C138+2,IF(C138+1=$D$142,C138+2,IF(C138+1=$E$142,C138+2,IF(C138+1=$F$142,C138+2,IF(C138+1=$B$143,C138+2,C138+1)))))),"")</f>
        <v>3296363</v>
      </c>
      <c r="D139" s="160">
        <f>IFERROR(IF(D138+1=$B$142,D138+2,IF(D138+1=$C$142,D138+2,IF(D138+1=$D$142,D138+2,IF(D138+1=$E$142,D138+2,IF(D138+1=$F$142,D138+2,IF(D138+1=$B$143,D138+2,D138+1)))))),"")</f>
        <v>3296393</v>
      </c>
      <c r="E139" s="160">
        <f>IFERROR(IF(E138+1=$B$142,E138+2,IF(E138+1=$C$142,E138+2,IF(E138+1=$D$142,E138+2,IF(E138+1=$E$142,E138+2,IF(E138+1=$F$142,E138+2,IF(E138+1=$B$143,E138+2,E138+1)))))),"")</f>
        <v>3296424</v>
      </c>
      <c r="F139" s="160">
        <f>IFERROR(IF(F138+1=$B$142,F138+2,IF(F138+1=$C$142,F138+2,IF(F138+1=$D$142,F138+2,IF(F138+1=$E$142,F138+2,IF(F138+1=$F$142,F138+2,IF(F138+1=$B$143,F138+2,F138+1)))))),"")</f>
        <v>3296453</v>
      </c>
    </row>
    <row r="140" spans="1:6" ht="39.950000000000003" customHeight="1">
      <c r="A140" s="160">
        <f>IFERROR(IF(A139+1=$B$142,A139+2,IF(A139+1=$C$142,A139+2,IF(A139+1=$D$142,A139+2,IF(A139+1=$E$142,A139+2,IF(A139+1=$F$142,A139+2,IF(A139+1=$B$143,A139+2,A139+1)))))),"")</f>
        <v>3296294</v>
      </c>
      <c r="B140" s="160">
        <f>IFERROR(IF(B139+1=$B$142,B139+2,IF(B139+1=$C$142,B139+2,IF(B139+1=$D$142,B139+2,IF(B139+1=$E$142,B139+2,IF(B139+1=$F$142,B139+2,IF(B139+1=$B$143,B139+2,B139+1)))))),"")</f>
        <v>3296330</v>
      </c>
      <c r="C140" s="160">
        <f>IFERROR(IF(C139+1=$B$142,C139+2,IF(C139+1=$C$142,C139+2,IF(C139+1=$D$142,C139+2,IF(C139+1=$E$142,C139+2,IF(C139+1=$F$142,C139+2,IF(C139+1=$B$143,C139+2,C139+1)))))),"")</f>
        <v>3296364</v>
      </c>
      <c r="D140" s="160">
        <f>IFERROR(IF(D139+1=$B$142,D139+2,IF(D139+1=$C$142,D139+2,IF(D139+1=$D$142,D139+2,IF(D139+1=$E$142,D139+2,IF(D139+1=$F$142,D139+2,IF(D139+1=$B$143,D139+2,D139+1)))))),"")</f>
        <v>3296394</v>
      </c>
      <c r="E140" s="160">
        <f>IFERROR(IF(E139+1=$B$142,E139+2,IF(E139+1=$C$142,E139+2,IF(E139+1=$D$142,E139+2,IF(E139+1=$E$142,E139+2,IF(E139+1=$F$142,E139+2,IF(E139+1=$B$143,E139+2,E139+1)))))),"")</f>
        <v>3296425</v>
      </c>
      <c r="F140" s="160">
        <f>IFERROR(IF(F139+1=$B$142,F139+2,IF(F139+1=$C$142,F139+2,IF(F139+1=$D$142,F139+2,IF(F139+1=$E$142,F139+2,IF(F139+1=$F$142,F139+2,IF(F139+1=$B$143,F139+2,F139+1)))))),"")</f>
        <v>3296454</v>
      </c>
    </row>
    <row r="141" spans="1:6">
      <c r="A141" s="22"/>
      <c r="B141" s="22"/>
      <c r="C141" s="22"/>
      <c r="D141" s="22"/>
      <c r="E141" s="22"/>
    </row>
    <row r="142" spans="1:6" ht="18.75">
      <c r="A142" s="161" t="s">
        <v>44</v>
      </c>
      <c r="B142" s="162">
        <v>3296327</v>
      </c>
      <c r="C142" s="162"/>
      <c r="D142" s="162"/>
      <c r="E142" s="162"/>
      <c r="F142" s="163"/>
    </row>
    <row r="143" spans="1:6" ht="18.75">
      <c r="A143" s="161"/>
      <c r="B143" s="162"/>
      <c r="C143" s="147"/>
      <c r="D143" s="147"/>
      <c r="E143" s="23"/>
    </row>
    <row r="144" spans="1:6" ht="21">
      <c r="A144" s="164" t="s">
        <v>45</v>
      </c>
      <c r="B144" s="164"/>
      <c r="C144" s="165">
        <f>IF(AND(B142="",C142="",D142="",E142="",F142="",B143=""),"",COUNTIF(B142:F143,"&gt;0"))</f>
        <v>1</v>
      </c>
      <c r="D144" s="59"/>
      <c r="E144" s="24"/>
    </row>
    <row r="145" spans="1:6" ht="21">
      <c r="A145" s="142" t="s">
        <v>8</v>
      </c>
      <c r="B145" s="142"/>
      <c r="C145" s="142" t="s">
        <v>9</v>
      </c>
      <c r="D145" s="142"/>
      <c r="E145" s="57" t="s">
        <v>25</v>
      </c>
      <c r="F145" s="20" t="s">
        <v>14</v>
      </c>
    </row>
    <row r="146" spans="1:6" ht="18.75">
      <c r="A146" s="166" t="str">
        <f>IF(AND('school entry'!$B$5=""),"",'school entry'!$B$5)</f>
        <v>G.S.S.S. Chandawal</v>
      </c>
      <c r="B146" s="166"/>
      <c r="C146" s="167">
        <f>D114+1</f>
        <v>3296291</v>
      </c>
      <c r="D146" s="167">
        <v>3296294</v>
      </c>
      <c r="E146" s="174"/>
      <c r="F146" s="169">
        <f>IF(AND(D146=""),"",(D146-C146-E146)+1)</f>
        <v>4</v>
      </c>
    </row>
    <row r="147" spans="1:6" ht="18.75">
      <c r="A147" s="166" t="str">
        <f>IF(AND('school entry'!$B$6=""),"",'school entry'!$B$6)</f>
        <v>G.G.S.S. Chandawal</v>
      </c>
      <c r="B147" s="166"/>
      <c r="C147" s="167">
        <f>D115+1</f>
        <v>3296326</v>
      </c>
      <c r="D147" s="167">
        <v>3296330</v>
      </c>
      <c r="E147" s="174">
        <v>1</v>
      </c>
      <c r="F147" s="169">
        <f t="shared" ref="F147:F151" si="5">IF(AND(D147=""),"",(D147-C147-E147)+1)</f>
        <v>4</v>
      </c>
    </row>
    <row r="148" spans="1:6" ht="18.75">
      <c r="A148" s="166" t="str">
        <f>IF(AND('school entry'!$B$7=""),"",'school entry'!$B$7)</f>
        <v>Adarsh Bal Niketan Chandawal</v>
      </c>
      <c r="B148" s="166"/>
      <c r="C148" s="167">
        <f>D116+1</f>
        <v>3296361</v>
      </c>
      <c r="D148" s="167">
        <v>3296364</v>
      </c>
      <c r="E148" s="174"/>
      <c r="F148" s="169">
        <f t="shared" si="5"/>
        <v>4</v>
      </c>
    </row>
    <row r="149" spans="1:6" ht="18.75">
      <c r="A149" s="166" t="str">
        <f>IF(AND('school entry'!$B$8=""),"",'school entry'!$B$8)</f>
        <v>G.S.S.S. Murdawa</v>
      </c>
      <c r="B149" s="166"/>
      <c r="C149" s="167">
        <f>D117+1</f>
        <v>3296391</v>
      </c>
      <c r="D149" s="167">
        <v>3296394</v>
      </c>
      <c r="E149" s="174"/>
      <c r="F149" s="169">
        <f t="shared" si="5"/>
        <v>4</v>
      </c>
    </row>
    <row r="150" spans="1:6" ht="18.75">
      <c r="A150" s="166" t="str">
        <f>IF(AND('school entry'!$B$9=""),"",'school entry'!$B$9)</f>
        <v>G.S.S.S. Khokhara</v>
      </c>
      <c r="B150" s="166"/>
      <c r="C150" s="167">
        <f>D118+1</f>
        <v>3296422</v>
      </c>
      <c r="D150" s="167">
        <v>3296425</v>
      </c>
      <c r="E150" s="174"/>
      <c r="F150" s="169">
        <f>IF(AND(D150=""),"",(D150-C150-E150)+1)</f>
        <v>4</v>
      </c>
    </row>
    <row r="151" spans="1:6" ht="18.75">
      <c r="A151" s="166" t="str">
        <f>IF(AND('school entry'!$B$10=""),"",'school entry'!$B$10)</f>
        <v>Dayand sec. School Chandawal</v>
      </c>
      <c r="B151" s="166"/>
      <c r="C151" s="167">
        <f>D119+1</f>
        <v>3296451</v>
      </c>
      <c r="D151" s="167">
        <v>3296454</v>
      </c>
      <c r="E151" s="174"/>
      <c r="F151" s="169">
        <f t="shared" si="5"/>
        <v>4</v>
      </c>
    </row>
    <row r="152" spans="1:6" ht="18.75">
      <c r="A152" s="40"/>
      <c r="B152" s="40"/>
      <c r="C152" s="170"/>
      <c r="D152" s="170"/>
      <c r="E152" s="34"/>
      <c r="F152" s="169"/>
    </row>
    <row r="153" spans="1:6" ht="18.75">
      <c r="A153" s="25"/>
      <c r="B153" s="19"/>
      <c r="C153" s="19"/>
      <c r="D153" s="171" t="s">
        <v>46</v>
      </c>
      <c r="E153" s="171"/>
      <c r="F153" s="26">
        <f>SUM(F146:F152)</f>
        <v>24</v>
      </c>
    </row>
    <row r="154" spans="1:6" ht="18.75">
      <c r="A154" s="25"/>
      <c r="B154" s="19"/>
      <c r="C154" s="19"/>
      <c r="D154" s="19"/>
      <c r="E154" s="18"/>
    </row>
    <row r="155" spans="1:6" ht="18.75">
      <c r="A155" s="25"/>
      <c r="B155" s="19"/>
      <c r="C155" s="19"/>
      <c r="D155" s="19"/>
      <c r="E155" s="18"/>
    </row>
    <row r="156" spans="1:6" ht="18.75">
      <c r="A156" s="25"/>
      <c r="B156" s="19"/>
      <c r="C156" s="19"/>
      <c r="D156" s="19"/>
      <c r="E156" s="18"/>
    </row>
    <row r="157" spans="1:6" ht="18.75">
      <c r="A157" s="143" t="s">
        <v>47</v>
      </c>
      <c r="B157" s="143"/>
      <c r="C157" s="143"/>
      <c r="D157" s="143" t="s">
        <v>48</v>
      </c>
      <c r="E157" s="143"/>
      <c r="F157" s="143"/>
    </row>
    <row r="158" spans="1:6" ht="18.75">
      <c r="A158" s="25"/>
      <c r="B158" s="19"/>
      <c r="C158" s="19"/>
      <c r="D158" s="19"/>
      <c r="E158" s="18"/>
    </row>
    <row r="159" spans="1:6" ht="18.75">
      <c r="A159" s="25"/>
      <c r="B159" s="19"/>
      <c r="C159" s="19"/>
      <c r="D159" s="19"/>
      <c r="E159" s="18"/>
    </row>
    <row r="160" spans="1:6" ht="45.75" customHeight="1"/>
    <row r="161" spans="1:6" s="34" customFormat="1" ht="20.25">
      <c r="A161" s="144" t="str">
        <f>A129</f>
        <v>Government Sr. Secondary School Chandawal Nagar</v>
      </c>
      <c r="B161" s="144"/>
      <c r="C161" s="144"/>
      <c r="D161" s="144"/>
      <c r="E161" s="144"/>
      <c r="F161" s="144"/>
    </row>
    <row r="162" spans="1:6" s="34" customFormat="1" ht="18.75">
      <c r="A162" s="138" t="str">
        <f>A130</f>
        <v>Secondary Board Exam - 2020</v>
      </c>
      <c r="B162" s="138"/>
      <c r="C162" s="138"/>
      <c r="D162" s="138"/>
      <c r="E162" s="138"/>
      <c r="F162" s="138"/>
    </row>
    <row r="163" spans="1:6" s="34" customFormat="1" ht="18.75">
      <c r="A163" s="53" t="s">
        <v>36</v>
      </c>
      <c r="B163" s="39">
        <f>B131</f>
        <v>43901</v>
      </c>
      <c r="C163" s="39"/>
      <c r="D163" s="53" t="s">
        <v>35</v>
      </c>
      <c r="E163" s="172" t="str">
        <f>E131</f>
        <v>8:30 to 11:45 AM</v>
      </c>
      <c r="F163" s="172"/>
    </row>
    <row r="164" spans="1:6" s="34" customFormat="1" ht="21">
      <c r="A164" s="145" t="s">
        <v>39</v>
      </c>
      <c r="B164" s="145"/>
      <c r="C164" s="145"/>
      <c r="D164" s="51">
        <f>D132</f>
        <v>20040</v>
      </c>
      <c r="E164" s="9"/>
    </row>
    <row r="165" spans="1:6" s="34" customFormat="1" ht="26.25">
      <c r="A165" s="58" t="s">
        <v>38</v>
      </c>
      <c r="B165" s="150" t="str">
        <f>B133</f>
        <v>Political Science</v>
      </c>
      <c r="C165" s="150"/>
      <c r="D165" s="58" t="s">
        <v>42</v>
      </c>
      <c r="E165" s="173">
        <v>6</v>
      </c>
    </row>
    <row r="166" spans="1:6" s="34" customFormat="1" ht="26.25">
      <c r="A166" s="58"/>
      <c r="B166" s="155"/>
      <c r="C166" s="155"/>
      <c r="D166" s="58"/>
      <c r="E166" s="15"/>
    </row>
    <row r="167" spans="1:6">
      <c r="A167" s="156" t="s">
        <v>43</v>
      </c>
      <c r="B167" s="157"/>
      <c r="C167" s="157"/>
      <c r="D167" s="157"/>
      <c r="E167" s="157"/>
      <c r="F167" s="158"/>
    </row>
    <row r="168" spans="1:6" ht="23.25">
      <c r="A168" s="159" t="s">
        <v>21</v>
      </c>
      <c r="B168" s="159" t="s">
        <v>22</v>
      </c>
      <c r="C168" s="159" t="s">
        <v>23</v>
      </c>
      <c r="D168" s="159" t="s">
        <v>24</v>
      </c>
      <c r="E168" s="159" t="s">
        <v>50</v>
      </c>
      <c r="F168" s="159" t="s">
        <v>67</v>
      </c>
    </row>
    <row r="169" spans="1:6" ht="39.950000000000003" customHeight="1">
      <c r="A169" s="160">
        <f>IFERROR(IF(C178=$B$174,C178+1,IF(C178=$C$174,C178+1,IF(C178=$D$174,C178+1,IF(C178=$E$174,C178+1,IF(C178=$F$174,C178+1,IF(C178=$B$175,C178+1,C178)))))),"")</f>
        <v>3296295</v>
      </c>
      <c r="B169" s="160">
        <f>IFERROR(IF(C179=$B$174,C179+1,IF(C179=$C$174,C179+1,IF(C179=$D$174,C179+1,IF(C179=$E$174,C179+1,IF(C179=$F$174,C179+1,IF(C179=$B$175,C179+1,C179)))))),"")</f>
        <v>3296331</v>
      </c>
      <c r="C169" s="160">
        <f>IFERROR(IF(C180=$B$174,C180+1,IF(C180=$C$174,C180+1,IF(C180=$D$174,C180+1,IF(C180=$E$174,C180+1,IF(C180=$F$174,C180+1,IF(C180=$B$175,C180+1,C180)))))),"")</f>
        <v>3296365</v>
      </c>
      <c r="D169" s="160">
        <f>IFERROR(IF(AND(C181=""),A172+1,IF(C181=$B$174,C181+1,IF(C181=$C$174,C181+1,IF(C181=$D$174,C181+1,IF(C181=$E$174,C181+1,IF(C181=$F$174,C181+1,IF(C181=$B$175,C181+1,C181))))))),"")</f>
        <v>3296299</v>
      </c>
      <c r="E169" s="160">
        <f>IFERROR(IF(AND(C181=""),B172+1,IF(C182=$B$174,C182+1,IF(C182=$C$174,C182+1,IF(C182=$D$174,C182+1,IF(C182=$E$174,C182+1,IF(C182=$F$174,C182+1,IF(C182=$B$175,C182+1,C182))))))),"")</f>
        <v>3296335</v>
      </c>
      <c r="F169" s="160">
        <f>IFERROR(IF(AND(C181=""),C172+1,IF(C183=$B$174,C183+1,IF(C183=$C$174,C183+1,IF(C183=$D$174,C183+1,IF(C183=$E$174,C183+1,IF(C183=$F$174,C183+1,IF(C183=$B$175,C183+1,C183))))))),"")</f>
        <v>3296369</v>
      </c>
    </row>
    <row r="170" spans="1:6" ht="39.950000000000003" customHeight="1">
      <c r="A170" s="160">
        <f>IFERROR(IF(A169+1=$B$174,A169+2,IF(A169+1=$C$174,A169+2,IF(A169+1=$D$174,A169+2,IF(A169+1=$E$174,A169+2,IF(A169+1=$F$174,A169+2,IF(A169+1=$B$175,A169+2,A169+1)))))),"")</f>
        <v>3296296</v>
      </c>
      <c r="B170" s="160">
        <f>IFERROR(IF(B169+1=$B$174,B169+2,IF(B169+1=$C$174,B169+2,IF(B169+1=$D$174,B169+2,IF(B169+1=$E$174,B169+2,IF(B169+1=$F$174,B169+2,IF(B169+1=$B$175,B169+2,B169+1)))))),"")</f>
        <v>3296332</v>
      </c>
      <c r="C170" s="160">
        <f>IFERROR(IF(C169+1=$B$174,C169+2,IF(C169+1=$C$174,C169+2,IF(C169+1=$D$174,C169+2,IF(C169+1=$E$174,C169+2,IF(C169+1=$F$174,C169+2,IF(C169+1=$B$175,C169+2,C169+1)))))),"")</f>
        <v>3296366</v>
      </c>
      <c r="D170" s="160">
        <f>IFERROR(IF(D169+1=$B$174,D169+2,IF(D169+1=$C$174,D169+2,IF(D169+1=$D$174,D169+2,IF(D169+1=$E$174,D169+2,IF(D169+1=$F$174,D169+2,IF(D169+1=$B$175,D169+2,D169+1)))))),"")</f>
        <v>3296300</v>
      </c>
      <c r="E170" s="160">
        <f>IFERROR(IF(E169+1=$B$174,E169+2,IF(E169+1=$C$174,E169+2,IF(E169+1=$D$174,E169+2,IF(E169+1=$E$174,E169+2,IF(E169+1=$F$174,E169+2,IF(E169+1=$B$175,E169+2,E169+1)))))),"")</f>
        <v>3296336</v>
      </c>
      <c r="F170" s="160">
        <f>IFERROR(IF(F169+1=$B$174,F169+2,IF(F169+1=$C$174,F169+2,IF(F169+1=$D$174,F169+2,IF(F169+1=$E$174,F169+2,IF(F169+1=$F$174,F169+2,IF(F169+1=$B$175,F169+2,F169+1)))))),"")</f>
        <v>3296370</v>
      </c>
    </row>
    <row r="171" spans="1:6" ht="39.950000000000003" customHeight="1">
      <c r="A171" s="160">
        <f>IFERROR(IF(A170+1=$B$174,A170+2,IF(A170+1=$C$174,A170+2,IF(A170+1=$D$174,A170+2,IF(A170+1=$E$174,A170+2,IF(A170+1=$F$174,A170+2,IF(A170+1=$B$175,A170+2,A170+1)))))),"")</f>
        <v>3296297</v>
      </c>
      <c r="B171" s="160">
        <f>IFERROR(IF(B170+1=$B$174,B170+2,IF(B170+1=$C$174,B170+2,IF(B170+1=$D$174,B170+2,IF(B170+1=$E$174,B170+2,IF(B170+1=$F$174,B170+2,IF(B170+1=$B$175,B170+2,B170+1)))))),"")</f>
        <v>3296333</v>
      </c>
      <c r="C171" s="160">
        <f>IFERROR(IF(C170+1=$B$174,C170+2,IF(C170+1=$C$174,C170+2,IF(C170+1=$D$174,C170+2,IF(C170+1=$E$174,C170+2,IF(C170+1=$F$174,C170+2,IF(C170+1=$B$175,C170+2,C170+1)))))),"")</f>
        <v>3296367</v>
      </c>
      <c r="D171" s="160">
        <f>IFERROR(IF(D170+1=$B$174,D170+2,IF(D170+1=$C$174,D170+2,IF(D170+1=$D$174,D170+2,IF(D170+1=$E$174,D170+2,IF(D170+1=$F$174,D170+2,IF(D170+1=$B$175,D170+2,D170+1)))))),"")</f>
        <v>3296301</v>
      </c>
      <c r="E171" s="160">
        <f>IFERROR(IF(E170+1=$B$174,E170+2,IF(E170+1=$C$174,E170+2,IF(E170+1=$D$174,E170+2,IF(E170+1=$E$174,E170+2,IF(E170+1=$F$174,E170+2,IF(E170+1=$B$175,E170+2,E170+1)))))),"")</f>
        <v>3296337</v>
      </c>
      <c r="F171" s="160">
        <f>IFERROR(IF(F170+1=$B$174,F170+2,IF(F170+1=$C$174,F170+2,IF(F170+1=$D$174,F170+2,IF(F170+1=$E$174,F170+2,IF(F170+1=$F$174,F170+2,IF(F170+1=$B$175,F170+2,F170+1)))))),"")</f>
        <v>3296371</v>
      </c>
    </row>
    <row r="172" spans="1:6" ht="39.950000000000003" customHeight="1">
      <c r="A172" s="160">
        <f>IFERROR(IF(A171+1=$B$174,A171+2,IF(A171+1=$C$174,A171+2,IF(A171+1=$D$174,A171+2,IF(A171+1=$E$174,A171+2,IF(A171+1=$F$174,A171+2,IF(A171+1=$B$175,A171+2,A171+1)))))),"")</f>
        <v>3296298</v>
      </c>
      <c r="B172" s="160">
        <f>IFERROR(IF(B171+1=$B$174,B171+2,IF(B171+1=$C$174,B171+2,IF(B171+1=$D$174,B171+2,IF(B171+1=$E$174,B171+2,IF(B171+1=$F$174,B171+2,IF(B171+1=$B$175,B171+2,B171+1)))))),"")</f>
        <v>3296334</v>
      </c>
      <c r="C172" s="160">
        <f>IFERROR(IF(C171+1=$B$174,C171+2,IF(C171+1=$C$174,C171+2,IF(C171+1=$D$174,C171+2,IF(C171+1=$E$174,C171+2,IF(C171+1=$F$174,C171+2,IF(C171+1=$B$175,C171+2,C171+1)))))),"")</f>
        <v>3296368</v>
      </c>
      <c r="D172" s="160">
        <f>IFERROR(IF(D171+1=$B$174,D171+2,IF(D171+1=$C$174,D171+2,IF(D171+1=$D$174,D171+2,IF(D171+1=$E$174,D171+2,IF(D171+1=$F$174,D171+2,IF(D171+1=$B$175,D171+2,D171+1)))))),"")</f>
        <v>3296302</v>
      </c>
      <c r="E172" s="160">
        <f>IFERROR(IF(E171+1=$B$174,E171+2,IF(E171+1=$C$174,E171+2,IF(E171+1=$D$174,E171+2,IF(E171+1=$E$174,E171+2,IF(E171+1=$F$174,E171+2,IF(E171+1=$B$175,E171+2,E171+1)))))),"")</f>
        <v>3296338</v>
      </c>
      <c r="F172" s="160">
        <f>IFERROR(IF(F171+1=$B$174,F171+2,IF(F171+1=$C$174,F171+2,IF(F171+1=$D$174,F171+2,IF(F171+1=$E$174,F171+2,IF(F171+1=$F$174,F171+2,IF(F171+1=$B$175,F171+2,F171+1)))))),"")</f>
        <v>3296372</v>
      </c>
    </row>
    <row r="173" spans="1:6">
      <c r="A173" s="22"/>
      <c r="B173" s="22"/>
      <c r="C173" s="22"/>
      <c r="D173" s="22"/>
      <c r="E173" s="22"/>
    </row>
    <row r="174" spans="1:6" ht="18.75">
      <c r="A174" s="161" t="s">
        <v>44</v>
      </c>
      <c r="B174" s="162"/>
      <c r="C174" s="162"/>
      <c r="D174" s="162"/>
      <c r="E174" s="162"/>
      <c r="F174" s="163"/>
    </row>
    <row r="175" spans="1:6" ht="18.75">
      <c r="A175" s="161"/>
      <c r="B175" s="162"/>
      <c r="C175" s="147"/>
      <c r="D175" s="147"/>
      <c r="E175" s="23"/>
    </row>
    <row r="176" spans="1:6" ht="21">
      <c r="A176" s="164" t="s">
        <v>45</v>
      </c>
      <c r="B176" s="164"/>
      <c r="C176" s="165" t="str">
        <f>IF(AND(B174="",C174="",D174="",E174="",F174="",B175=""),"",COUNTIF(B174:F175,"&gt;0"))</f>
        <v/>
      </c>
      <c r="D176" s="59"/>
      <c r="E176" s="24"/>
    </row>
    <row r="177" spans="1:6" ht="21">
      <c r="A177" s="142" t="s">
        <v>8</v>
      </c>
      <c r="B177" s="142"/>
      <c r="C177" s="142" t="s">
        <v>9</v>
      </c>
      <c r="D177" s="142"/>
      <c r="E177" s="57" t="s">
        <v>25</v>
      </c>
      <c r="F177" s="20" t="s">
        <v>14</v>
      </c>
    </row>
    <row r="178" spans="1:6" ht="18.75">
      <c r="A178" s="166" t="str">
        <f>IF(AND('school entry'!$B$5=""),"",'school entry'!$B$5)</f>
        <v>G.S.S.S. Chandawal</v>
      </c>
      <c r="B178" s="166"/>
      <c r="C178" s="167">
        <f>D146+1</f>
        <v>3296295</v>
      </c>
      <c r="D178" s="167">
        <v>3296302</v>
      </c>
      <c r="E178" s="174"/>
      <c r="F178" s="169">
        <f>IF(AND(D178=""),"",(D178-C178-E178)+1)</f>
        <v>8</v>
      </c>
    </row>
    <row r="179" spans="1:6" ht="18.75">
      <c r="A179" s="166" t="str">
        <f>IF(AND('school entry'!$B$6=""),"",'school entry'!$B$6)</f>
        <v>G.G.S.S. Chandawal</v>
      </c>
      <c r="B179" s="166"/>
      <c r="C179" s="167">
        <f>D147+1</f>
        <v>3296331</v>
      </c>
      <c r="D179" s="167">
        <v>3296338</v>
      </c>
      <c r="E179" s="174"/>
      <c r="F179" s="169">
        <f t="shared" ref="F179:F183" si="6">IF(AND(D179=""),"",(D179-C179-E179)+1)</f>
        <v>8</v>
      </c>
    </row>
    <row r="180" spans="1:6" ht="18.75">
      <c r="A180" s="166" t="str">
        <f>IF(AND('school entry'!$B$7=""),"",'school entry'!$B$7)</f>
        <v>Adarsh Bal Niketan Chandawal</v>
      </c>
      <c r="B180" s="166"/>
      <c r="C180" s="167">
        <f>D148+1</f>
        <v>3296365</v>
      </c>
      <c r="D180" s="167">
        <v>3296372</v>
      </c>
      <c r="E180" s="174"/>
      <c r="F180" s="169">
        <f t="shared" si="6"/>
        <v>8</v>
      </c>
    </row>
    <row r="181" spans="1:6" ht="18.75">
      <c r="A181" s="166"/>
      <c r="B181" s="166"/>
      <c r="C181" s="167"/>
      <c r="D181" s="167"/>
      <c r="E181" s="174"/>
      <c r="F181" s="169" t="str">
        <f t="shared" si="6"/>
        <v/>
      </c>
    </row>
    <row r="182" spans="1:6" ht="18.75">
      <c r="A182" s="166"/>
      <c r="B182" s="166"/>
      <c r="C182" s="167"/>
      <c r="D182" s="167"/>
      <c r="E182" s="174"/>
      <c r="F182" s="169" t="str">
        <f>IF(AND(D182=""),"",(D182-C182-E182)+1)</f>
        <v/>
      </c>
    </row>
    <row r="183" spans="1:6" ht="18.75">
      <c r="A183" s="166"/>
      <c r="B183" s="166"/>
      <c r="C183" s="167"/>
      <c r="D183" s="167"/>
      <c r="E183" s="174"/>
      <c r="F183" s="169" t="str">
        <f t="shared" si="6"/>
        <v/>
      </c>
    </row>
    <row r="184" spans="1:6" ht="18.75">
      <c r="A184" s="40"/>
      <c r="B184" s="40"/>
      <c r="C184" s="170"/>
      <c r="D184" s="170"/>
      <c r="E184" s="34"/>
      <c r="F184" s="169"/>
    </row>
    <row r="185" spans="1:6" ht="18.75">
      <c r="A185" s="25"/>
      <c r="B185" s="19"/>
      <c r="C185" s="19"/>
      <c r="D185" s="171" t="s">
        <v>46</v>
      </c>
      <c r="E185" s="171"/>
      <c r="F185" s="26">
        <f>SUM(F178:F184)</f>
        <v>24</v>
      </c>
    </row>
    <row r="186" spans="1:6" ht="18.75">
      <c r="A186" s="25"/>
      <c r="B186" s="19"/>
      <c r="C186" s="19"/>
      <c r="D186" s="19"/>
      <c r="E186" s="18"/>
    </row>
    <row r="187" spans="1:6" ht="18.75">
      <c r="A187" s="25"/>
      <c r="B187" s="19"/>
      <c r="C187" s="19"/>
      <c r="D187" s="19"/>
      <c r="E187" s="18"/>
    </row>
    <row r="188" spans="1:6" ht="18.75">
      <c r="A188" s="25"/>
      <c r="B188" s="19"/>
      <c r="C188" s="19"/>
      <c r="D188" s="19"/>
      <c r="E188" s="18"/>
    </row>
    <row r="189" spans="1:6" ht="18.75">
      <c r="A189" s="143" t="s">
        <v>47</v>
      </c>
      <c r="B189" s="143"/>
      <c r="C189" s="143"/>
      <c r="D189" s="143" t="s">
        <v>48</v>
      </c>
      <c r="E189" s="143"/>
      <c r="F189" s="143"/>
    </row>
    <row r="190" spans="1:6" ht="18.75">
      <c r="A190" s="25"/>
      <c r="B190" s="19"/>
      <c r="C190" s="19"/>
      <c r="D190" s="19"/>
      <c r="E190" s="18"/>
    </row>
    <row r="191" spans="1:6" ht="18.75">
      <c r="A191" s="25"/>
      <c r="B191" s="19"/>
      <c r="C191" s="19"/>
      <c r="D191" s="19"/>
      <c r="E191" s="18"/>
    </row>
  </sheetData>
  <mergeCells count="120">
    <mergeCell ref="D185:E185"/>
    <mergeCell ref="A189:C189"/>
    <mergeCell ref="D189:F189"/>
    <mergeCell ref="A178:B178"/>
    <mergeCell ref="A179:B179"/>
    <mergeCell ref="A180:B180"/>
    <mergeCell ref="A181:B181"/>
    <mergeCell ref="A182:B182"/>
    <mergeCell ref="A183:B183"/>
    <mergeCell ref="B165:C165"/>
    <mergeCell ref="A167:F167"/>
    <mergeCell ref="A174:A175"/>
    <mergeCell ref="C175:D175"/>
    <mergeCell ref="A176:B176"/>
    <mergeCell ref="A177:B177"/>
    <mergeCell ref="C177:D177"/>
    <mergeCell ref="A157:C157"/>
    <mergeCell ref="D157:F157"/>
    <mergeCell ref="A161:F161"/>
    <mergeCell ref="A162:F162"/>
    <mergeCell ref="E163:F163"/>
    <mergeCell ref="A164:C164"/>
    <mergeCell ref="A147:B147"/>
    <mergeCell ref="A148:B148"/>
    <mergeCell ref="A149:B149"/>
    <mergeCell ref="A150:B150"/>
    <mergeCell ref="A151:B151"/>
    <mergeCell ref="D153:E153"/>
    <mergeCell ref="A142:A143"/>
    <mergeCell ref="C143:D143"/>
    <mergeCell ref="A144:B144"/>
    <mergeCell ref="A145:B145"/>
    <mergeCell ref="C145:D145"/>
    <mergeCell ref="A146:B146"/>
    <mergeCell ref="A129:F129"/>
    <mergeCell ref="A130:F130"/>
    <mergeCell ref="E131:F131"/>
    <mergeCell ref="A132:C132"/>
    <mergeCell ref="B133:C133"/>
    <mergeCell ref="A135:F135"/>
    <mergeCell ref="A117:B117"/>
    <mergeCell ref="A118:B118"/>
    <mergeCell ref="A119:B119"/>
    <mergeCell ref="D121:E121"/>
    <mergeCell ref="A125:C125"/>
    <mergeCell ref="D125:F125"/>
    <mergeCell ref="A112:B112"/>
    <mergeCell ref="A113:B113"/>
    <mergeCell ref="C113:D113"/>
    <mergeCell ref="A114:B114"/>
    <mergeCell ref="A115:B115"/>
    <mergeCell ref="A116:B116"/>
    <mergeCell ref="A98:F98"/>
    <mergeCell ref="E99:F99"/>
    <mergeCell ref="A100:C100"/>
    <mergeCell ref="B101:C101"/>
    <mergeCell ref="A103:F103"/>
    <mergeCell ref="A110:A111"/>
    <mergeCell ref="C111:D111"/>
    <mergeCell ref="A86:B86"/>
    <mergeCell ref="A87:B87"/>
    <mergeCell ref="D89:E89"/>
    <mergeCell ref="A93:C93"/>
    <mergeCell ref="D93:F93"/>
    <mergeCell ref="A97:F97"/>
    <mergeCell ref="A81:B81"/>
    <mergeCell ref="C81:D81"/>
    <mergeCell ref="A82:B82"/>
    <mergeCell ref="A83:B83"/>
    <mergeCell ref="A84:B84"/>
    <mergeCell ref="A85:B85"/>
    <mergeCell ref="A68:C68"/>
    <mergeCell ref="B69:C69"/>
    <mergeCell ref="A71:F71"/>
    <mergeCell ref="A78:A79"/>
    <mergeCell ref="C79:D79"/>
    <mergeCell ref="A80:B80"/>
    <mergeCell ref="D57:E57"/>
    <mergeCell ref="A61:C61"/>
    <mergeCell ref="D61:F61"/>
    <mergeCell ref="A65:F65"/>
    <mergeCell ref="A66:F66"/>
    <mergeCell ref="E67:F67"/>
    <mergeCell ref="A50:B50"/>
    <mergeCell ref="A51:B51"/>
    <mergeCell ref="A52:B52"/>
    <mergeCell ref="A53:B53"/>
    <mergeCell ref="A54:B54"/>
    <mergeCell ref="A55:B55"/>
    <mergeCell ref="B37:C37"/>
    <mergeCell ref="A39:F39"/>
    <mergeCell ref="A46:A47"/>
    <mergeCell ref="C47:D47"/>
    <mergeCell ref="A48:B48"/>
    <mergeCell ref="A49:B49"/>
    <mergeCell ref="C49:D49"/>
    <mergeCell ref="A29:C29"/>
    <mergeCell ref="D29:F29"/>
    <mergeCell ref="A33:F33"/>
    <mergeCell ref="A34:F34"/>
    <mergeCell ref="E35:F35"/>
    <mergeCell ref="A36:C36"/>
    <mergeCell ref="A19:B19"/>
    <mergeCell ref="A20:B20"/>
    <mergeCell ref="A21:B21"/>
    <mergeCell ref="A22:B22"/>
    <mergeCell ref="A23:B23"/>
    <mergeCell ref="D25:E25"/>
    <mergeCell ref="A14:A15"/>
    <mergeCell ref="C15:D15"/>
    <mergeCell ref="A16:B16"/>
    <mergeCell ref="A17:B17"/>
    <mergeCell ref="C17:D17"/>
    <mergeCell ref="A18:B18"/>
    <mergeCell ref="A1:F1"/>
    <mergeCell ref="A2:F2"/>
    <mergeCell ref="E3:F3"/>
    <mergeCell ref="A4:C4"/>
    <mergeCell ref="B5:C5"/>
    <mergeCell ref="A7:F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5"/>
  <sheetViews>
    <sheetView view="pageBreakPreview" zoomScale="106" zoomScaleSheetLayoutView="106" workbookViewId="0">
      <selection activeCell="C5" sqref="C5:E5"/>
    </sheetView>
  </sheetViews>
  <sheetFormatPr defaultColWidth="8.7109375" defaultRowHeight="47.45" customHeight="1"/>
  <cols>
    <col min="1" max="1" width="11.5703125" style="2" customWidth="1"/>
    <col min="2" max="2" width="23.28515625" style="2" customWidth="1"/>
    <col min="3" max="3" width="11.5703125" style="2" customWidth="1"/>
    <col min="4" max="4" width="4.7109375" style="2" customWidth="1"/>
    <col min="5" max="5" width="11.5703125" style="2" customWidth="1"/>
    <col min="6" max="6" width="9.7109375" style="2" customWidth="1"/>
    <col min="7" max="7" width="8.28515625" style="2" customWidth="1"/>
    <col min="8" max="8" width="8.5703125" style="2" customWidth="1"/>
    <col min="9" max="15" width="8.7109375" style="2"/>
    <col min="16" max="19" width="0" style="2" hidden="1" customWidth="1"/>
    <col min="20" max="16384" width="8.7109375" style="2"/>
  </cols>
  <sheetData>
    <row r="1" spans="1:19" ht="21" customHeight="1">
      <c r="A1" s="137" t="str">
        <f>'Gen. Detail'!F8</f>
        <v>Government Sr. Secondary School Chandawal Nagar</v>
      </c>
      <c r="B1" s="137"/>
      <c r="C1" s="137"/>
      <c r="D1" s="137"/>
      <c r="E1" s="137"/>
      <c r="F1" s="137"/>
      <c r="G1" s="137"/>
      <c r="H1" s="137"/>
    </row>
    <row r="2" spans="1:19" ht="21" customHeight="1">
      <c r="A2" s="138" t="str">
        <f>'Gen. Detail'!F4</f>
        <v>Secondary Board Exam - 2020</v>
      </c>
      <c r="B2" s="138"/>
      <c r="C2" s="138"/>
      <c r="D2" s="138"/>
      <c r="E2" s="138"/>
      <c r="F2" s="138"/>
      <c r="G2" s="138"/>
      <c r="H2" s="138"/>
    </row>
    <row r="3" spans="1:19" s="8" customFormat="1" ht="20.100000000000001" customHeight="1">
      <c r="A3" s="175" t="s">
        <v>36</v>
      </c>
      <c r="B3" s="176">
        <f>'6 ˣ 4 Rows'!B3</f>
        <v>43901</v>
      </c>
      <c r="C3" s="177" t="s">
        <v>35</v>
      </c>
      <c r="D3" s="177"/>
      <c r="E3" s="178" t="str">
        <f>'6 ˣ 4 Rows'!E3:F3</f>
        <v>8:30 to 11:45 AM</v>
      </c>
      <c r="F3" s="178"/>
      <c r="G3" s="178"/>
      <c r="H3" s="12"/>
    </row>
    <row r="4" spans="1:19" ht="21" customHeight="1">
      <c r="A4" s="179" t="s">
        <v>39</v>
      </c>
      <c r="B4" s="179"/>
      <c r="C4" s="179"/>
      <c r="D4" s="150">
        <f>'Gen. Detail'!F10</f>
        <v>20040</v>
      </c>
      <c r="E4" s="150"/>
      <c r="F4" s="60"/>
      <c r="G4" s="60"/>
      <c r="H4" s="9"/>
    </row>
    <row r="5" spans="1:19" ht="21" customHeight="1">
      <c r="A5" s="179" t="s">
        <v>38</v>
      </c>
      <c r="B5" s="179"/>
      <c r="C5" s="150" t="str">
        <f>'6 ˣ 4 Rows'!B5</f>
        <v>Political Science</v>
      </c>
      <c r="D5" s="150"/>
      <c r="E5" s="150"/>
      <c r="F5" s="180"/>
      <c r="G5" s="180"/>
      <c r="H5" s="9"/>
    </row>
    <row r="6" spans="1:19" ht="21" customHeight="1">
      <c r="A6" s="140" t="s">
        <v>31</v>
      </c>
      <c r="B6" s="140"/>
      <c r="C6" s="140"/>
      <c r="D6" s="140"/>
      <c r="E6" s="140"/>
      <c r="F6" s="140"/>
      <c r="G6" s="140"/>
      <c r="H6" s="140"/>
      <c r="S6" s="2" t="s">
        <v>25</v>
      </c>
    </row>
    <row r="7" spans="1:19" ht="21" customHeight="1">
      <c r="A7" s="181" t="s">
        <v>28</v>
      </c>
      <c r="B7" s="50" t="s">
        <v>40</v>
      </c>
      <c r="C7" s="141" t="s">
        <v>29</v>
      </c>
      <c r="D7" s="141"/>
      <c r="E7" s="141"/>
      <c r="F7" s="27" t="s">
        <v>25</v>
      </c>
      <c r="G7" s="132" t="s">
        <v>30</v>
      </c>
      <c r="H7" s="133"/>
      <c r="P7" s="2" t="str">
        <f>'school entry'!B5</f>
        <v>G.S.S.S. Chandawal</v>
      </c>
    </row>
    <row r="8" spans="1:19" ht="18.95" customHeight="1">
      <c r="A8" s="139">
        <f>'6 ˣ 4 Rows'!E5</f>
        <v>1</v>
      </c>
      <c r="B8" s="10" t="str">
        <f>'6 ˣ 4 Rows'!A18</f>
        <v>G.S.S.S. Chandawal</v>
      </c>
      <c r="C8" s="182">
        <f>'6 ˣ 4 Rows'!C18</f>
        <v>3296275</v>
      </c>
      <c r="D8" s="7" t="s">
        <v>5</v>
      </c>
      <c r="E8" s="6">
        <f>'6 ˣ 4 Rows'!D18</f>
        <v>3296278</v>
      </c>
      <c r="F8" s="6">
        <f>'6 ˣ 4 Rows'!E18</f>
        <v>0</v>
      </c>
      <c r="G8" s="6">
        <f>'6 ˣ 4 Rows'!F18</f>
        <v>4</v>
      </c>
      <c r="H8" s="118">
        <f>IF(AND(G8="",G9="",G10="",G13="",G11="",G12=""),"",SUM(G8,G9,G10,G11,G12,G13))</f>
        <v>24</v>
      </c>
      <c r="P8" s="2" t="str">
        <f>'school entry'!B9</f>
        <v>G.S.S.S. Khokhara</v>
      </c>
    </row>
    <row r="9" spans="1:19" ht="18.95" customHeight="1">
      <c r="A9" s="139"/>
      <c r="B9" s="10" t="str">
        <f>'6 ˣ 4 Rows'!A19</f>
        <v>G.G.S.S. Chandawal</v>
      </c>
      <c r="C9" s="182">
        <f>'6 ˣ 4 Rows'!C19</f>
        <v>3296310</v>
      </c>
      <c r="D9" s="7" t="s">
        <v>5</v>
      </c>
      <c r="E9" s="6">
        <f>'6 ˣ 4 Rows'!D19</f>
        <v>3296313</v>
      </c>
      <c r="F9" s="6">
        <f>'6 ˣ 4 Rows'!E19</f>
        <v>0</v>
      </c>
      <c r="G9" s="6">
        <f>'6 ˣ 4 Rows'!F19</f>
        <v>4</v>
      </c>
      <c r="H9" s="119"/>
      <c r="P9" s="2" t="str">
        <f>'school entry'!B11</f>
        <v>Total School</v>
      </c>
    </row>
    <row r="10" spans="1:19" ht="18.95" customHeight="1">
      <c r="A10" s="139"/>
      <c r="B10" s="10" t="str">
        <f>'6 ˣ 4 Rows'!A20</f>
        <v>Adarsh Bal Niketan Chandawal</v>
      </c>
      <c r="C10" s="182">
        <f>'6 ˣ 4 Rows'!C20</f>
        <v>3296345</v>
      </c>
      <c r="D10" s="7" t="s">
        <v>5</v>
      </c>
      <c r="E10" s="6">
        <f>'6 ˣ 4 Rows'!D20</f>
        <v>3296348</v>
      </c>
      <c r="F10" s="6">
        <f>'6 ˣ 4 Rows'!E20</f>
        <v>0</v>
      </c>
      <c r="G10" s="6">
        <f>'6 ˣ 4 Rows'!F20</f>
        <v>4</v>
      </c>
      <c r="H10" s="119"/>
      <c r="P10" s="2">
        <f>'school entry'!B13</f>
        <v>0</v>
      </c>
    </row>
    <row r="11" spans="1:19" ht="18.95" customHeight="1">
      <c r="A11" s="139"/>
      <c r="B11" s="10" t="str">
        <f>'6 ˣ 4 Rows'!A21</f>
        <v>G.S.S.S. Murdawa</v>
      </c>
      <c r="C11" s="182">
        <f>'6 ˣ 4 Rows'!C21</f>
        <v>3296375</v>
      </c>
      <c r="D11" s="7" t="s">
        <v>5</v>
      </c>
      <c r="E11" s="6">
        <f>'6 ˣ 4 Rows'!D21</f>
        <v>3296378</v>
      </c>
      <c r="F11" s="6">
        <f>'6 ˣ 4 Rows'!E21</f>
        <v>0</v>
      </c>
      <c r="G11" s="6">
        <f>'6 ˣ 4 Rows'!F21</f>
        <v>4</v>
      </c>
      <c r="H11" s="119"/>
    </row>
    <row r="12" spans="1:19" ht="18.95" customHeight="1">
      <c r="A12" s="139"/>
      <c r="B12" s="10" t="str">
        <f>'6 ˣ 4 Rows'!A22</f>
        <v>G.S.S.S. Khokhara</v>
      </c>
      <c r="C12" s="182">
        <f>'6 ˣ 4 Rows'!C22</f>
        <v>3296405</v>
      </c>
      <c r="D12" s="7" t="s">
        <v>5</v>
      </c>
      <c r="E12" s="6">
        <f>'6 ˣ 4 Rows'!D22</f>
        <v>3296409</v>
      </c>
      <c r="F12" s="6">
        <f>'6 ˣ 4 Rows'!E22</f>
        <v>1</v>
      </c>
      <c r="G12" s="6">
        <f>'6 ˣ 4 Rows'!F22</f>
        <v>4</v>
      </c>
      <c r="H12" s="119"/>
    </row>
    <row r="13" spans="1:19" ht="18.95" customHeight="1">
      <c r="A13" s="139"/>
      <c r="B13" s="10" t="str">
        <f>'6 ˣ 4 Rows'!A23</f>
        <v>Dayand sec. School Chandawal</v>
      </c>
      <c r="C13" s="182">
        <f>'6 ˣ 4 Rows'!C23</f>
        <v>3296435</v>
      </c>
      <c r="D13" s="7" t="s">
        <v>5</v>
      </c>
      <c r="E13" s="6">
        <f>'6 ˣ 4 Rows'!D23</f>
        <v>3296438</v>
      </c>
      <c r="F13" s="6">
        <f>'6 ˣ 4 Rows'!E23</f>
        <v>0</v>
      </c>
      <c r="G13" s="6">
        <f>'6 ˣ 4 Rows'!F23</f>
        <v>4</v>
      </c>
      <c r="H13" s="120"/>
      <c r="P13" s="2">
        <f>'school entry'!B15</f>
        <v>0</v>
      </c>
    </row>
    <row r="14" spans="1:19" ht="18.95" customHeight="1">
      <c r="A14" s="128">
        <f>'6 ˣ 4 Rows'!E37</f>
        <v>2</v>
      </c>
      <c r="B14" s="10" t="str">
        <f>'6 ˣ 4 Rows'!A50</f>
        <v>G.S.S.S. Chandawal</v>
      </c>
      <c r="C14" s="6">
        <f>'6 ˣ 4 Rows'!C50</f>
        <v>3296279</v>
      </c>
      <c r="D14" s="7" t="s">
        <v>5</v>
      </c>
      <c r="E14" s="6">
        <f>'6 ˣ 4 Rows'!D50</f>
        <v>3296282</v>
      </c>
      <c r="F14" s="6">
        <f>'6 ˣ 4 Rows'!E50</f>
        <v>0</v>
      </c>
      <c r="G14" s="6">
        <f t="shared" ref="G14:G67" si="0">IFERROR(IF(AND(E14="",F14=""),"",SUM(E14-C14-F14)+1),"")</f>
        <v>4</v>
      </c>
      <c r="H14" s="118">
        <f>IF(AND(G14="",G15="",G16="",G19="",G17="",G18=""),"",SUM(G14,G15,G16,G17,G18,G19))</f>
        <v>24</v>
      </c>
    </row>
    <row r="15" spans="1:19" ht="18.95" customHeight="1">
      <c r="A15" s="129"/>
      <c r="B15" s="10" t="str">
        <f>'6 ˣ 4 Rows'!A51</f>
        <v>G.G.S.S. Chandawal</v>
      </c>
      <c r="C15" s="6">
        <f>'6 ˣ 4 Rows'!C51</f>
        <v>3296314</v>
      </c>
      <c r="D15" s="7" t="s">
        <v>5</v>
      </c>
      <c r="E15" s="6">
        <f>'6 ˣ 4 Rows'!D51</f>
        <v>3296317</v>
      </c>
      <c r="F15" s="6">
        <f>'6 ˣ 4 Rows'!E51</f>
        <v>0</v>
      </c>
      <c r="G15" s="6">
        <f t="shared" si="0"/>
        <v>4</v>
      </c>
      <c r="H15" s="119"/>
    </row>
    <row r="16" spans="1:19" ht="18.95" customHeight="1">
      <c r="A16" s="129"/>
      <c r="B16" s="10" t="str">
        <f>'6 ˣ 4 Rows'!A52</f>
        <v>Adarsh Bal Niketan Chandawal</v>
      </c>
      <c r="C16" s="6">
        <f>'6 ˣ 4 Rows'!C52</f>
        <v>3296349</v>
      </c>
      <c r="D16" s="7" t="s">
        <v>5</v>
      </c>
      <c r="E16" s="6">
        <f>'6 ˣ 4 Rows'!D52</f>
        <v>3296352</v>
      </c>
      <c r="F16" s="6">
        <f>'6 ˣ 4 Rows'!E52</f>
        <v>0</v>
      </c>
      <c r="G16" s="6">
        <f t="shared" si="0"/>
        <v>4</v>
      </c>
      <c r="H16" s="119"/>
    </row>
    <row r="17" spans="1:8" ht="18.95" customHeight="1">
      <c r="A17" s="129"/>
      <c r="B17" s="10" t="str">
        <f>'6 ˣ 4 Rows'!A53</f>
        <v>G.S.S.S. Murdawa</v>
      </c>
      <c r="C17" s="6">
        <f>'6 ˣ 4 Rows'!C53</f>
        <v>3296379</v>
      </c>
      <c r="D17" s="7" t="s">
        <v>5</v>
      </c>
      <c r="E17" s="6">
        <f>'6 ˣ 4 Rows'!D53</f>
        <v>3296382</v>
      </c>
      <c r="F17" s="6">
        <f>'6 ˣ 4 Rows'!E53</f>
        <v>0</v>
      </c>
      <c r="G17" s="6">
        <f t="shared" si="0"/>
        <v>4</v>
      </c>
      <c r="H17" s="119"/>
    </row>
    <row r="18" spans="1:8" ht="18.95" customHeight="1">
      <c r="A18" s="129"/>
      <c r="B18" s="10" t="str">
        <f>'6 ˣ 4 Rows'!A54</f>
        <v>G.S.S.S. Khokhara</v>
      </c>
      <c r="C18" s="6">
        <f>'6 ˣ 4 Rows'!C54</f>
        <v>3296410</v>
      </c>
      <c r="D18" s="7" t="s">
        <v>5</v>
      </c>
      <c r="E18" s="6">
        <f>'6 ˣ 4 Rows'!D54</f>
        <v>3296413</v>
      </c>
      <c r="F18" s="6">
        <f>'6 ˣ 4 Rows'!E54</f>
        <v>0</v>
      </c>
      <c r="G18" s="6">
        <f t="shared" si="0"/>
        <v>4</v>
      </c>
      <c r="H18" s="119"/>
    </row>
    <row r="19" spans="1:8" ht="18.95" customHeight="1">
      <c r="A19" s="130"/>
      <c r="B19" s="10" t="str">
        <f>'6 ˣ 4 Rows'!A55</f>
        <v>Dayand sec. School Chandawal</v>
      </c>
      <c r="C19" s="6">
        <f>'6 ˣ 4 Rows'!C55</f>
        <v>3296439</v>
      </c>
      <c r="D19" s="7" t="s">
        <v>5</v>
      </c>
      <c r="E19" s="6">
        <f>'6 ˣ 4 Rows'!D55</f>
        <v>3296442</v>
      </c>
      <c r="F19" s="6">
        <f>'6 ˣ 4 Rows'!E55</f>
        <v>0</v>
      </c>
      <c r="G19" s="6">
        <f t="shared" si="0"/>
        <v>4</v>
      </c>
      <c r="H19" s="120"/>
    </row>
    <row r="20" spans="1:8" ht="18.95" customHeight="1">
      <c r="A20" s="134">
        <f>'6 ˣ 4 Rows'!E69</f>
        <v>3</v>
      </c>
      <c r="B20" s="10" t="str">
        <f>'6 ˣ 4 Rows'!A82</f>
        <v>G.S.S.S. Chandawal</v>
      </c>
      <c r="C20" s="6">
        <f>'6 ˣ 4 Rows'!C82</f>
        <v>3296283</v>
      </c>
      <c r="D20" s="7" t="s">
        <v>5</v>
      </c>
      <c r="E20" s="6">
        <f>'6 ˣ 4 Rows'!D82</f>
        <v>3296286</v>
      </c>
      <c r="F20" s="6">
        <f>'6 ˣ 4 Rows'!E82</f>
        <v>0</v>
      </c>
      <c r="G20" s="6">
        <f t="shared" si="0"/>
        <v>4</v>
      </c>
      <c r="H20" s="118">
        <f>IF(AND(G20="",G21="",G22="",G25="",G23="",G24=""),"",SUM(G20,G21,G22,G23,G24,G25))</f>
        <v>24</v>
      </c>
    </row>
    <row r="21" spans="1:8" ht="18.95" customHeight="1">
      <c r="A21" s="135"/>
      <c r="B21" s="10" t="str">
        <f>'6 ˣ 4 Rows'!A83</f>
        <v>G.G.S.S. Chandawal</v>
      </c>
      <c r="C21" s="6">
        <f>'6 ˣ 4 Rows'!C83</f>
        <v>3296318</v>
      </c>
      <c r="D21" s="7" t="s">
        <v>5</v>
      </c>
      <c r="E21" s="6">
        <f>'6 ˣ 4 Rows'!D83</f>
        <v>3296321</v>
      </c>
      <c r="F21" s="6">
        <f>'6 ˣ 4 Rows'!E83</f>
        <v>0</v>
      </c>
      <c r="G21" s="6">
        <f t="shared" si="0"/>
        <v>4</v>
      </c>
      <c r="H21" s="119"/>
    </row>
    <row r="22" spans="1:8" ht="18.95" customHeight="1">
      <c r="A22" s="135"/>
      <c r="B22" s="10" t="str">
        <f>'6 ˣ 4 Rows'!A84</f>
        <v>Adarsh Bal Niketan Chandawal</v>
      </c>
      <c r="C22" s="6">
        <f>'6 ˣ 4 Rows'!C84</f>
        <v>3296353</v>
      </c>
      <c r="D22" s="7" t="s">
        <v>5</v>
      </c>
      <c r="E22" s="6">
        <f>'6 ˣ 4 Rows'!D84</f>
        <v>3296356</v>
      </c>
      <c r="F22" s="6">
        <f>'6 ˣ 4 Rows'!E84</f>
        <v>0</v>
      </c>
      <c r="G22" s="6">
        <f t="shared" si="0"/>
        <v>4</v>
      </c>
      <c r="H22" s="119"/>
    </row>
    <row r="23" spans="1:8" ht="18.95" customHeight="1">
      <c r="A23" s="135"/>
      <c r="B23" s="10" t="str">
        <f>'6 ˣ 4 Rows'!A85</f>
        <v>G.S.S.S. Murdawa</v>
      </c>
      <c r="C23" s="6">
        <f>'6 ˣ 4 Rows'!C85</f>
        <v>3296383</v>
      </c>
      <c r="D23" s="7" t="s">
        <v>5</v>
      </c>
      <c r="E23" s="6">
        <f>'6 ˣ 4 Rows'!D85</f>
        <v>3296386</v>
      </c>
      <c r="F23" s="6">
        <f>'6 ˣ 4 Rows'!E85</f>
        <v>0</v>
      </c>
      <c r="G23" s="6">
        <f t="shared" si="0"/>
        <v>4</v>
      </c>
      <c r="H23" s="119"/>
    </row>
    <row r="24" spans="1:8" ht="18.95" customHeight="1">
      <c r="A24" s="135"/>
      <c r="B24" s="10" t="str">
        <f>'6 ˣ 4 Rows'!A86</f>
        <v>G.S.S.S. Khokhara</v>
      </c>
      <c r="C24" s="6">
        <f>'6 ˣ 4 Rows'!C86</f>
        <v>3296414</v>
      </c>
      <c r="D24" s="7" t="s">
        <v>5</v>
      </c>
      <c r="E24" s="6">
        <f>'6 ˣ 4 Rows'!D86</f>
        <v>3296417</v>
      </c>
      <c r="F24" s="6">
        <f>'6 ˣ 4 Rows'!E86</f>
        <v>0</v>
      </c>
      <c r="G24" s="6">
        <f t="shared" si="0"/>
        <v>4</v>
      </c>
      <c r="H24" s="119"/>
    </row>
    <row r="25" spans="1:8" ht="18.95" customHeight="1">
      <c r="A25" s="136"/>
      <c r="B25" s="10" t="str">
        <f>'6 ˣ 4 Rows'!A87</f>
        <v>Dayand sec. School Chandawal</v>
      </c>
      <c r="C25" s="6">
        <f>'6 ˣ 4 Rows'!C87</f>
        <v>3296443</v>
      </c>
      <c r="D25" s="7" t="s">
        <v>5</v>
      </c>
      <c r="E25" s="6">
        <f>'6 ˣ 4 Rows'!D87</f>
        <v>3296446</v>
      </c>
      <c r="F25" s="6">
        <f>'6 ˣ 4 Rows'!E87</f>
        <v>0</v>
      </c>
      <c r="G25" s="6">
        <f t="shared" si="0"/>
        <v>4</v>
      </c>
      <c r="H25" s="120"/>
    </row>
    <row r="26" spans="1:8" ht="18.95" customHeight="1">
      <c r="A26" s="128">
        <f>'6 ˣ 4 Rows'!E101</f>
        <v>4</v>
      </c>
      <c r="B26" s="10" t="str">
        <f>'6 ˣ 4 Rows'!A114</f>
        <v>G.S.S.S. Chandawal</v>
      </c>
      <c r="C26" s="6">
        <f>'6 ˣ 4 Rows'!C114</f>
        <v>3296287</v>
      </c>
      <c r="D26" s="7" t="s">
        <v>5</v>
      </c>
      <c r="E26" s="6">
        <f>'6 ˣ 4 Rows'!D114</f>
        <v>3296290</v>
      </c>
      <c r="F26" s="6">
        <f>'6 ˣ 4 Rows'!E114</f>
        <v>0</v>
      </c>
      <c r="G26" s="6">
        <f t="shared" si="0"/>
        <v>4</v>
      </c>
      <c r="H26" s="118">
        <f>IF(AND(G26="",G27="",G28="",G31="",G29="",G30=""),"",SUM(G26,G27,G28,G29,G30,G31))</f>
        <v>24</v>
      </c>
    </row>
    <row r="27" spans="1:8" ht="18.95" customHeight="1">
      <c r="A27" s="129"/>
      <c r="B27" s="10" t="str">
        <f>'6 ˣ 4 Rows'!A115</f>
        <v>G.G.S.S. Chandawal</v>
      </c>
      <c r="C27" s="6">
        <f>'6 ˣ 4 Rows'!C115</f>
        <v>3296322</v>
      </c>
      <c r="D27" s="7" t="s">
        <v>5</v>
      </c>
      <c r="E27" s="6">
        <f>'6 ˣ 4 Rows'!D115</f>
        <v>3296325</v>
      </c>
      <c r="F27" s="6">
        <f>'6 ˣ 4 Rows'!E115</f>
        <v>0</v>
      </c>
      <c r="G27" s="6">
        <f t="shared" si="0"/>
        <v>4</v>
      </c>
      <c r="H27" s="119"/>
    </row>
    <row r="28" spans="1:8" ht="18.95" customHeight="1">
      <c r="A28" s="129"/>
      <c r="B28" s="10" t="str">
        <f>'6 ˣ 4 Rows'!A116</f>
        <v>Adarsh Bal Niketan Chandawal</v>
      </c>
      <c r="C28" s="6">
        <f>'6 ˣ 4 Rows'!C116</f>
        <v>3296357</v>
      </c>
      <c r="D28" s="7" t="s">
        <v>5</v>
      </c>
      <c r="E28" s="6">
        <f>'6 ˣ 4 Rows'!D116</f>
        <v>3296360</v>
      </c>
      <c r="F28" s="6">
        <f>'6 ˣ 4 Rows'!E116</f>
        <v>0</v>
      </c>
      <c r="G28" s="6">
        <f t="shared" si="0"/>
        <v>4</v>
      </c>
      <c r="H28" s="119"/>
    </row>
    <row r="29" spans="1:8" ht="18.95" customHeight="1">
      <c r="A29" s="129"/>
      <c r="B29" s="10" t="str">
        <f>'6 ˣ 4 Rows'!A117</f>
        <v>G.S.S.S. Murdawa</v>
      </c>
      <c r="C29" s="6">
        <f>'6 ˣ 4 Rows'!C117</f>
        <v>3296387</v>
      </c>
      <c r="D29" s="7" t="s">
        <v>5</v>
      </c>
      <c r="E29" s="6">
        <f>'6 ˣ 4 Rows'!D117</f>
        <v>3296390</v>
      </c>
      <c r="F29" s="6">
        <f>'6 ˣ 4 Rows'!E117</f>
        <v>0</v>
      </c>
      <c r="G29" s="6">
        <f t="shared" si="0"/>
        <v>4</v>
      </c>
      <c r="H29" s="119"/>
    </row>
    <row r="30" spans="1:8" ht="18.95" customHeight="1">
      <c r="A30" s="129"/>
      <c r="B30" s="10" t="str">
        <f>'6 ˣ 4 Rows'!A118</f>
        <v>G.S.S.S. Khokhara</v>
      </c>
      <c r="C30" s="6">
        <f>'6 ˣ 4 Rows'!C118</f>
        <v>3296418</v>
      </c>
      <c r="D30" s="7" t="s">
        <v>5</v>
      </c>
      <c r="E30" s="6">
        <f>'6 ˣ 4 Rows'!D118</f>
        <v>3296421</v>
      </c>
      <c r="F30" s="6">
        <f>'6 ˣ 4 Rows'!E118</f>
        <v>0</v>
      </c>
      <c r="G30" s="6">
        <f t="shared" si="0"/>
        <v>4</v>
      </c>
      <c r="H30" s="119"/>
    </row>
    <row r="31" spans="1:8" ht="18.95" customHeight="1">
      <c r="A31" s="130"/>
      <c r="B31" s="10" t="str">
        <f>'6 ˣ 4 Rows'!A119</f>
        <v>Dayand sec. School Chandawal</v>
      </c>
      <c r="C31" s="6">
        <f>'6 ˣ 4 Rows'!C119</f>
        <v>3296447</v>
      </c>
      <c r="D31" s="7" t="s">
        <v>5</v>
      </c>
      <c r="E31" s="6">
        <f>'6 ˣ 4 Rows'!D119</f>
        <v>3296450</v>
      </c>
      <c r="F31" s="6">
        <f>'6 ˣ 4 Rows'!E119</f>
        <v>0</v>
      </c>
      <c r="G31" s="6">
        <f t="shared" si="0"/>
        <v>4</v>
      </c>
      <c r="H31" s="120"/>
    </row>
    <row r="32" spans="1:8" ht="18.95" customHeight="1">
      <c r="A32" s="139">
        <f>'6 ˣ 4 Rows'!E133</f>
        <v>5</v>
      </c>
      <c r="B32" s="10" t="str">
        <f>'6 ˣ 4 Rows'!A146</f>
        <v>G.S.S.S. Chandawal</v>
      </c>
      <c r="C32" s="6">
        <f>'6 ˣ 4 Rows'!C146</f>
        <v>3296291</v>
      </c>
      <c r="D32" s="7" t="s">
        <v>5</v>
      </c>
      <c r="E32" s="6">
        <f>'6 ˣ 4 Rows'!D146</f>
        <v>3296294</v>
      </c>
      <c r="F32" s="6">
        <f>'6 ˣ 4 Rows'!E146</f>
        <v>0</v>
      </c>
      <c r="G32" s="6">
        <f t="shared" si="0"/>
        <v>4</v>
      </c>
      <c r="H32" s="118">
        <f>IF(AND(G32="",G33="",G34="",G37="",G35="",G36=""),"",SUM(G32,G33,G34,G35,G36,G37))</f>
        <v>24</v>
      </c>
    </row>
    <row r="33" spans="1:8" ht="18.95" customHeight="1">
      <c r="A33" s="139"/>
      <c r="B33" s="10" t="str">
        <f>'6 ˣ 4 Rows'!A147</f>
        <v>G.G.S.S. Chandawal</v>
      </c>
      <c r="C33" s="6">
        <f>'6 ˣ 4 Rows'!C147</f>
        <v>3296326</v>
      </c>
      <c r="D33" s="7" t="s">
        <v>5</v>
      </c>
      <c r="E33" s="6">
        <f>'6 ˣ 4 Rows'!D147</f>
        <v>3296330</v>
      </c>
      <c r="F33" s="6">
        <f>'6 ˣ 4 Rows'!E147</f>
        <v>1</v>
      </c>
      <c r="G33" s="6">
        <f t="shared" si="0"/>
        <v>4</v>
      </c>
      <c r="H33" s="119"/>
    </row>
    <row r="34" spans="1:8" ht="18.95" customHeight="1">
      <c r="A34" s="139"/>
      <c r="B34" s="10" t="str">
        <f>'6 ˣ 4 Rows'!A148</f>
        <v>Adarsh Bal Niketan Chandawal</v>
      </c>
      <c r="C34" s="6">
        <f>'6 ˣ 4 Rows'!C148</f>
        <v>3296361</v>
      </c>
      <c r="D34" s="7" t="s">
        <v>5</v>
      </c>
      <c r="E34" s="6">
        <f>'6 ˣ 4 Rows'!D148</f>
        <v>3296364</v>
      </c>
      <c r="F34" s="6">
        <f>'6 ˣ 4 Rows'!E148</f>
        <v>0</v>
      </c>
      <c r="G34" s="6">
        <f t="shared" si="0"/>
        <v>4</v>
      </c>
      <c r="H34" s="119"/>
    </row>
    <row r="35" spans="1:8" ht="18.95" customHeight="1">
      <c r="A35" s="139"/>
      <c r="B35" s="10" t="str">
        <f>'6 ˣ 4 Rows'!A149</f>
        <v>G.S.S.S. Murdawa</v>
      </c>
      <c r="C35" s="6">
        <f>'6 ˣ 4 Rows'!C149</f>
        <v>3296391</v>
      </c>
      <c r="D35" s="7" t="s">
        <v>5</v>
      </c>
      <c r="E35" s="6">
        <f>'6 ˣ 4 Rows'!D149</f>
        <v>3296394</v>
      </c>
      <c r="F35" s="6">
        <f>'6 ˣ 4 Rows'!E149</f>
        <v>0</v>
      </c>
      <c r="G35" s="6">
        <f t="shared" si="0"/>
        <v>4</v>
      </c>
      <c r="H35" s="119"/>
    </row>
    <row r="36" spans="1:8" ht="18.95" customHeight="1">
      <c r="A36" s="139"/>
      <c r="B36" s="10" t="str">
        <f>'6 ˣ 4 Rows'!A150</f>
        <v>G.S.S.S. Khokhara</v>
      </c>
      <c r="C36" s="6">
        <f>'6 ˣ 4 Rows'!C150</f>
        <v>3296422</v>
      </c>
      <c r="D36" s="7" t="s">
        <v>5</v>
      </c>
      <c r="E36" s="6">
        <f>'6 ˣ 4 Rows'!D150</f>
        <v>3296425</v>
      </c>
      <c r="F36" s="6">
        <f>'6 ˣ 4 Rows'!E150</f>
        <v>0</v>
      </c>
      <c r="G36" s="6">
        <f t="shared" si="0"/>
        <v>4</v>
      </c>
      <c r="H36" s="119"/>
    </row>
    <row r="37" spans="1:8" ht="18.95" customHeight="1">
      <c r="A37" s="139"/>
      <c r="B37" s="10" t="str">
        <f>'6 ˣ 4 Rows'!A151</f>
        <v>Dayand sec. School Chandawal</v>
      </c>
      <c r="C37" s="6">
        <f>'6 ˣ 4 Rows'!C151</f>
        <v>3296451</v>
      </c>
      <c r="D37" s="7" t="s">
        <v>5</v>
      </c>
      <c r="E37" s="6">
        <f>'6 ˣ 4 Rows'!D151</f>
        <v>3296454</v>
      </c>
      <c r="F37" s="6">
        <f>'6 ˣ 4 Rows'!E151</f>
        <v>0</v>
      </c>
      <c r="G37" s="6">
        <f t="shared" si="0"/>
        <v>4</v>
      </c>
      <c r="H37" s="120"/>
    </row>
    <row r="38" spans="1:8" ht="18.95" customHeight="1">
      <c r="A38" s="128">
        <f>'6 ˣ 4 Rows'!E165</f>
        <v>6</v>
      </c>
      <c r="B38" s="10" t="str">
        <f>IF(AND('6 ˣ 4 Rows'!A178=""),"",'6 ˣ 4 Rows'!A178)</f>
        <v>G.S.S.S. Chandawal</v>
      </c>
      <c r="C38" s="6">
        <f>IF(AND('6 ˣ 4 Rows'!C178=""),"",'6 ˣ 4 Rows'!C178)</f>
        <v>3296295</v>
      </c>
      <c r="D38" s="7" t="s">
        <v>5</v>
      </c>
      <c r="E38" s="6">
        <f>IF(AND('6 ˣ 4 Rows'!D178=""),"",'6 ˣ 4 Rows'!D178)</f>
        <v>3296302</v>
      </c>
      <c r="F38" s="6">
        <f>'6 ˣ 4 Rows'!E178</f>
        <v>0</v>
      </c>
      <c r="G38" s="6">
        <f>IFERROR(IF(AND(E38="",F38=""),"",SUM(E38-C38-F38)+1),"")</f>
        <v>8</v>
      </c>
      <c r="H38" s="118">
        <f t="shared" ref="H38" si="1">IF(AND(G38="",G39="",G40="",G43=""),"",SUM(G38,G39,G40,G43))</f>
        <v>24</v>
      </c>
    </row>
    <row r="39" spans="1:8" ht="18.95" customHeight="1">
      <c r="A39" s="129"/>
      <c r="B39" s="10" t="str">
        <f>IF(AND('6 ˣ 4 Rows'!A179=""),"",'6 ˣ 4 Rows'!A179)</f>
        <v>G.G.S.S. Chandawal</v>
      </c>
      <c r="C39" s="6">
        <f>IF(AND('6 ˣ 4 Rows'!C179=""),"",'6 ˣ 4 Rows'!C179)</f>
        <v>3296331</v>
      </c>
      <c r="D39" s="7" t="s">
        <v>5</v>
      </c>
      <c r="E39" s="6">
        <f>IF(AND('6 ˣ 4 Rows'!D179=""),"",'6 ˣ 4 Rows'!D179)</f>
        <v>3296338</v>
      </c>
      <c r="F39" s="6">
        <f>'6 ˣ 4 Rows'!E179</f>
        <v>0</v>
      </c>
      <c r="G39" s="6">
        <f t="shared" ref="G39:G43" si="2">IFERROR(IF(AND(E39="",F39=""),"",SUM(E39-C39-F39)+1),"")</f>
        <v>8</v>
      </c>
      <c r="H39" s="119"/>
    </row>
    <row r="40" spans="1:8" ht="18.95" customHeight="1">
      <c r="A40" s="129"/>
      <c r="B40" s="10" t="str">
        <f>IF(AND('6 ˣ 4 Rows'!A180=""),"",'6 ˣ 4 Rows'!A180)</f>
        <v>Adarsh Bal Niketan Chandawal</v>
      </c>
      <c r="C40" s="6">
        <f>IF(AND('6 ˣ 4 Rows'!C180=""),"",'6 ˣ 4 Rows'!C180)</f>
        <v>3296365</v>
      </c>
      <c r="D40" s="7" t="s">
        <v>5</v>
      </c>
      <c r="E40" s="6">
        <f>IF(AND('6 ˣ 4 Rows'!D180=""),"",'6 ˣ 4 Rows'!D180)</f>
        <v>3296372</v>
      </c>
      <c r="F40" s="6">
        <f>'6 ˣ 4 Rows'!E180</f>
        <v>0</v>
      </c>
      <c r="G40" s="6">
        <f t="shared" si="2"/>
        <v>8</v>
      </c>
      <c r="H40" s="119"/>
    </row>
    <row r="41" spans="1:8" ht="18.95" customHeight="1">
      <c r="A41" s="129"/>
      <c r="B41" s="10" t="str">
        <f>IF(AND('6 ˣ 4 Rows'!A181=""),"",'6 ˣ 4 Rows'!A181)</f>
        <v/>
      </c>
      <c r="C41" s="6" t="str">
        <f>IF(AND('6 ˣ 4 Rows'!C181=""),"",'6 ˣ 4 Rows'!C181)</f>
        <v/>
      </c>
      <c r="D41" s="7" t="s">
        <v>5</v>
      </c>
      <c r="E41" s="6" t="str">
        <f>IF(AND('6 ˣ 4 Rows'!D181=""),"",'6 ˣ 4 Rows'!D181)</f>
        <v/>
      </c>
      <c r="F41" s="6">
        <f>'6 ˣ 4 Rows'!E181</f>
        <v>0</v>
      </c>
      <c r="G41" s="6" t="str">
        <f t="shared" si="2"/>
        <v/>
      </c>
      <c r="H41" s="119"/>
    </row>
    <row r="42" spans="1:8" ht="18.95" customHeight="1">
      <c r="A42" s="129"/>
      <c r="B42" s="10" t="str">
        <f>IF(AND('6 ˣ 4 Rows'!A182=""),"",'6 ˣ 4 Rows'!A182)</f>
        <v/>
      </c>
      <c r="C42" s="6" t="str">
        <f>IF(AND('6 ˣ 4 Rows'!C182=""),"",'6 ˣ 4 Rows'!C182)</f>
        <v/>
      </c>
      <c r="D42" s="7" t="s">
        <v>5</v>
      </c>
      <c r="E42" s="6" t="str">
        <f>IF(AND('6 ˣ 4 Rows'!D182=""),"",'6 ˣ 4 Rows'!D182)</f>
        <v/>
      </c>
      <c r="F42" s="6">
        <f>'6 ˣ 4 Rows'!E182</f>
        <v>0</v>
      </c>
      <c r="G42" s="6" t="str">
        <f t="shared" si="2"/>
        <v/>
      </c>
      <c r="H42" s="119"/>
    </row>
    <row r="43" spans="1:8" ht="18.95" customHeight="1">
      <c r="A43" s="130"/>
      <c r="B43" s="10" t="str">
        <f>IF(AND('6 ˣ 4 Rows'!A183=""),"",'6 ˣ 4 Rows'!A183)</f>
        <v/>
      </c>
      <c r="C43" s="6" t="str">
        <f>IF(AND('6 ˣ 4 Rows'!C183=""),"",'6 ˣ 4 Rows'!C183)</f>
        <v/>
      </c>
      <c r="D43" s="7" t="s">
        <v>5</v>
      </c>
      <c r="E43" s="6" t="str">
        <f>IF(AND('6 ˣ 4 Rows'!D183=""),"",'6 ˣ 4 Rows'!D183)</f>
        <v/>
      </c>
      <c r="F43" s="6">
        <f>'6 ˣ 4 Rows'!E183</f>
        <v>0</v>
      </c>
      <c r="G43" s="6" t="str">
        <f t="shared" si="2"/>
        <v/>
      </c>
      <c r="H43" s="120"/>
    </row>
    <row r="44" spans="1:8" ht="18.95" customHeight="1">
      <c r="A44" s="134"/>
      <c r="B44" s="10"/>
      <c r="C44" s="6"/>
      <c r="D44" s="7" t="s">
        <v>5</v>
      </c>
      <c r="E44" s="6"/>
      <c r="F44" s="6"/>
      <c r="G44" s="6" t="str">
        <f t="shared" si="0"/>
        <v/>
      </c>
      <c r="H44" s="118" t="str">
        <f t="shared" ref="H44" si="3">IF(AND(G44="",G45="",G46="",G49=""),"",SUM(G44,G45,G46,G49))</f>
        <v/>
      </c>
    </row>
    <row r="45" spans="1:8" ht="18.95" customHeight="1">
      <c r="A45" s="135"/>
      <c r="B45" s="10"/>
      <c r="C45" s="6"/>
      <c r="D45" s="7" t="s">
        <v>5</v>
      </c>
      <c r="E45" s="6"/>
      <c r="F45" s="6"/>
      <c r="G45" s="6" t="str">
        <f t="shared" si="0"/>
        <v/>
      </c>
      <c r="H45" s="119"/>
    </row>
    <row r="46" spans="1:8" ht="18.95" customHeight="1">
      <c r="A46" s="135"/>
      <c r="B46" s="10"/>
      <c r="C46" s="6"/>
      <c r="D46" s="7" t="s">
        <v>5</v>
      </c>
      <c r="E46" s="6"/>
      <c r="F46" s="6"/>
      <c r="G46" s="6" t="str">
        <f t="shared" si="0"/>
        <v/>
      </c>
      <c r="H46" s="119"/>
    </row>
    <row r="47" spans="1:8" ht="18.95" customHeight="1">
      <c r="A47" s="135"/>
      <c r="B47" s="10"/>
      <c r="C47" s="6"/>
      <c r="D47" s="7" t="s">
        <v>5</v>
      </c>
      <c r="E47" s="6"/>
      <c r="F47" s="6"/>
      <c r="G47" s="6"/>
      <c r="H47" s="119"/>
    </row>
    <row r="48" spans="1:8" ht="18.95" customHeight="1">
      <c r="A48" s="135"/>
      <c r="B48" s="10"/>
      <c r="C48" s="6"/>
      <c r="D48" s="7" t="s">
        <v>5</v>
      </c>
      <c r="E48" s="6"/>
      <c r="F48" s="6"/>
      <c r="G48" s="6"/>
      <c r="H48" s="119"/>
    </row>
    <row r="49" spans="1:8" ht="18.95" customHeight="1">
      <c r="A49" s="136"/>
      <c r="B49" s="10"/>
      <c r="C49" s="6"/>
      <c r="D49" s="7" t="s">
        <v>5</v>
      </c>
      <c r="E49" s="6"/>
      <c r="F49" s="6"/>
      <c r="G49" s="6" t="str">
        <f t="shared" si="0"/>
        <v/>
      </c>
      <c r="H49" s="120"/>
    </row>
    <row r="50" spans="1:8" ht="18.95" customHeight="1">
      <c r="A50" s="128"/>
      <c r="B50" s="10"/>
      <c r="C50" s="6"/>
      <c r="D50" s="7" t="s">
        <v>5</v>
      </c>
      <c r="E50" s="6"/>
      <c r="F50" s="6"/>
      <c r="G50" s="6" t="str">
        <f t="shared" si="0"/>
        <v/>
      </c>
      <c r="H50" s="118" t="str">
        <f t="shared" ref="H50" si="4">IF(AND(G50="",G51="",G52="",G55=""),"",SUM(G50,G51,G52,G55))</f>
        <v/>
      </c>
    </row>
    <row r="51" spans="1:8" ht="18.95" customHeight="1">
      <c r="A51" s="129"/>
      <c r="B51" s="10"/>
      <c r="C51" s="6"/>
      <c r="D51" s="7" t="s">
        <v>5</v>
      </c>
      <c r="E51" s="6"/>
      <c r="F51" s="6"/>
      <c r="G51" s="6" t="str">
        <f t="shared" si="0"/>
        <v/>
      </c>
      <c r="H51" s="119"/>
    </row>
    <row r="52" spans="1:8" ht="18.95" customHeight="1">
      <c r="A52" s="129"/>
      <c r="B52" s="10"/>
      <c r="C52" s="6"/>
      <c r="D52" s="7" t="s">
        <v>5</v>
      </c>
      <c r="E52" s="6"/>
      <c r="F52" s="6"/>
      <c r="G52" s="6" t="str">
        <f t="shared" si="0"/>
        <v/>
      </c>
      <c r="H52" s="119"/>
    </row>
    <row r="53" spans="1:8" ht="18.95" customHeight="1">
      <c r="A53" s="129"/>
      <c r="B53" s="10"/>
      <c r="C53" s="6"/>
      <c r="D53" s="7" t="s">
        <v>5</v>
      </c>
      <c r="E53" s="6"/>
      <c r="F53" s="6"/>
      <c r="G53" s="6"/>
      <c r="H53" s="119"/>
    </row>
    <row r="54" spans="1:8" ht="18.95" customHeight="1">
      <c r="A54" s="129"/>
      <c r="B54" s="10"/>
      <c r="C54" s="6"/>
      <c r="D54" s="7" t="s">
        <v>5</v>
      </c>
      <c r="E54" s="6"/>
      <c r="F54" s="6"/>
      <c r="G54" s="6"/>
      <c r="H54" s="119"/>
    </row>
    <row r="55" spans="1:8" ht="18.95" customHeight="1">
      <c r="A55" s="130"/>
      <c r="B55" s="10"/>
      <c r="C55" s="6"/>
      <c r="D55" s="7" t="s">
        <v>5</v>
      </c>
      <c r="E55" s="6"/>
      <c r="F55" s="6"/>
      <c r="G55" s="6" t="str">
        <f t="shared" si="0"/>
        <v/>
      </c>
      <c r="H55" s="120"/>
    </row>
    <row r="56" spans="1:8" ht="18.95" customHeight="1">
      <c r="A56" s="134"/>
      <c r="B56" s="10"/>
      <c r="C56" s="6"/>
      <c r="D56" s="7" t="s">
        <v>5</v>
      </c>
      <c r="E56" s="6"/>
      <c r="F56" s="6"/>
      <c r="G56" s="6" t="str">
        <f t="shared" si="0"/>
        <v/>
      </c>
      <c r="H56" s="118" t="str">
        <f t="shared" ref="H56" si="5">IF(AND(G56="",G57="",G58="",G61=""),"",SUM(G56,G57,G58,G61))</f>
        <v/>
      </c>
    </row>
    <row r="57" spans="1:8" ht="18.95" customHeight="1">
      <c r="A57" s="135"/>
      <c r="B57" s="10"/>
      <c r="C57" s="6"/>
      <c r="D57" s="7" t="s">
        <v>5</v>
      </c>
      <c r="E57" s="6"/>
      <c r="F57" s="6"/>
      <c r="G57" s="6" t="str">
        <f t="shared" si="0"/>
        <v/>
      </c>
      <c r="H57" s="119"/>
    </row>
    <row r="58" spans="1:8" ht="21" customHeight="1">
      <c r="A58" s="135"/>
      <c r="B58" s="10"/>
      <c r="C58" s="6"/>
      <c r="D58" s="7" t="s">
        <v>5</v>
      </c>
      <c r="E58" s="6"/>
      <c r="F58" s="6"/>
      <c r="G58" s="6" t="str">
        <f t="shared" si="0"/>
        <v/>
      </c>
      <c r="H58" s="119"/>
    </row>
    <row r="59" spans="1:8" ht="11.25" customHeight="1">
      <c r="A59" s="135"/>
      <c r="B59" s="10"/>
      <c r="C59" s="6"/>
      <c r="D59" s="7" t="s">
        <v>5</v>
      </c>
      <c r="E59" s="6"/>
      <c r="F59" s="6"/>
      <c r="G59" s="6"/>
      <c r="H59" s="119"/>
    </row>
    <row r="60" spans="1:8" ht="18" customHeight="1">
      <c r="A60" s="135"/>
      <c r="B60" s="10"/>
      <c r="C60" s="6"/>
      <c r="D60" s="7" t="s">
        <v>5</v>
      </c>
      <c r="E60" s="6"/>
      <c r="F60" s="6"/>
      <c r="G60" s="6"/>
      <c r="H60" s="119"/>
    </row>
    <row r="61" spans="1:8" ht="18" customHeight="1">
      <c r="A61" s="136"/>
      <c r="B61" s="10"/>
      <c r="C61" s="6"/>
      <c r="D61" s="7" t="s">
        <v>5</v>
      </c>
      <c r="E61" s="6"/>
      <c r="F61" s="6"/>
      <c r="G61" s="6" t="str">
        <f t="shared" si="0"/>
        <v/>
      </c>
      <c r="H61" s="120"/>
    </row>
    <row r="62" spans="1:8" ht="18" customHeight="1">
      <c r="A62" s="128"/>
      <c r="B62" s="10"/>
      <c r="C62" s="6"/>
      <c r="D62" s="7" t="s">
        <v>5</v>
      </c>
      <c r="E62" s="6"/>
      <c r="F62" s="6"/>
      <c r="G62" s="6" t="str">
        <f>IFERROR(IF(AND(E62="",F62=""),"",SUM(E62-C62-F62)+1),"")</f>
        <v/>
      </c>
      <c r="H62" s="118" t="str">
        <f t="shared" ref="H62" si="6">IF(AND(G62="",G63="",G64="",G67=""),"",SUM(G62,G63,G64,G67))</f>
        <v/>
      </c>
    </row>
    <row r="63" spans="1:8" ht="18.95" customHeight="1">
      <c r="A63" s="129"/>
      <c r="B63" s="10"/>
      <c r="C63" s="6"/>
      <c r="D63" s="7" t="s">
        <v>5</v>
      </c>
      <c r="E63" s="6"/>
      <c r="F63" s="6"/>
      <c r="G63" s="6" t="str">
        <f t="shared" si="0"/>
        <v/>
      </c>
      <c r="H63" s="119"/>
    </row>
    <row r="64" spans="1:8" ht="18.95" customHeight="1">
      <c r="A64" s="129"/>
      <c r="B64" s="10"/>
      <c r="C64" s="6"/>
      <c r="D64" s="7" t="s">
        <v>5</v>
      </c>
      <c r="E64" s="6"/>
      <c r="F64" s="6"/>
      <c r="G64" s="6" t="str">
        <f t="shared" si="0"/>
        <v/>
      </c>
      <c r="H64" s="119"/>
    </row>
    <row r="65" spans="1:8" ht="18.95" customHeight="1">
      <c r="A65" s="129"/>
      <c r="B65" s="10"/>
      <c r="C65" s="6"/>
      <c r="D65" s="7" t="s">
        <v>5</v>
      </c>
      <c r="E65" s="6"/>
      <c r="F65" s="6"/>
      <c r="G65" s="6"/>
      <c r="H65" s="119"/>
    </row>
    <row r="66" spans="1:8" ht="18.95" customHeight="1">
      <c r="A66" s="129"/>
      <c r="B66" s="10"/>
      <c r="C66" s="6"/>
      <c r="D66" s="7" t="s">
        <v>5</v>
      </c>
      <c r="E66" s="6"/>
      <c r="F66" s="6"/>
      <c r="G66" s="6"/>
      <c r="H66" s="119"/>
    </row>
    <row r="67" spans="1:8" ht="18.95" customHeight="1">
      <c r="A67" s="130"/>
      <c r="B67" s="10"/>
      <c r="C67" s="6"/>
      <c r="D67" s="7" t="s">
        <v>5</v>
      </c>
      <c r="E67" s="6"/>
      <c r="F67" s="6"/>
      <c r="G67" s="6" t="str">
        <f t="shared" si="0"/>
        <v/>
      </c>
      <c r="H67" s="120"/>
    </row>
    <row r="68" spans="1:8" ht="18.95" customHeight="1">
      <c r="A68" s="123" t="s">
        <v>20</v>
      </c>
      <c r="B68" s="124"/>
      <c r="C68" s="124"/>
      <c r="D68" s="124"/>
      <c r="E68" s="125"/>
      <c r="F68" s="28">
        <f>SUM(F8:F67)</f>
        <v>2</v>
      </c>
      <c r="G68" s="121">
        <f>SUM(H8,H14,H20,H26,H32,H38,H44,H50,H56,H62)</f>
        <v>144</v>
      </c>
      <c r="H68" s="122"/>
    </row>
    <row r="69" spans="1:8" ht="18.95" customHeight="1">
      <c r="A69" s="5"/>
      <c r="B69" s="5"/>
      <c r="C69" s="5"/>
      <c r="D69" s="5"/>
      <c r="E69" s="5"/>
      <c r="F69" s="5"/>
      <c r="G69" s="5"/>
      <c r="H69" s="5"/>
    </row>
    <row r="70" spans="1:8" ht="18.95" customHeight="1">
      <c r="A70" s="35" t="s">
        <v>41</v>
      </c>
      <c r="B70" s="56">
        <v>3296285</v>
      </c>
      <c r="C70" s="127">
        <v>3296320</v>
      </c>
      <c r="D70" s="127"/>
      <c r="E70" s="127">
        <v>3296362</v>
      </c>
      <c r="F70" s="127"/>
      <c r="G70" s="127"/>
      <c r="H70" s="16" t="s">
        <v>14</v>
      </c>
    </row>
    <row r="71" spans="1:8" ht="18.95" customHeight="1">
      <c r="A71" s="4"/>
      <c r="B71" s="56">
        <v>0</v>
      </c>
      <c r="C71" s="127">
        <v>0</v>
      </c>
      <c r="D71" s="127"/>
      <c r="E71" s="127">
        <v>0</v>
      </c>
      <c r="F71" s="127"/>
      <c r="G71" s="127"/>
      <c r="H71" s="17">
        <f>COUNTIFS(B70:G71,"&gt;0")</f>
        <v>3</v>
      </c>
    </row>
    <row r="72" spans="1:8" s="36" customFormat="1" ht="21" customHeight="1">
      <c r="A72" s="52" t="s">
        <v>49</v>
      </c>
      <c r="B72" s="52" t="s">
        <v>8</v>
      </c>
      <c r="C72" s="131" t="s">
        <v>9</v>
      </c>
      <c r="D72" s="131"/>
      <c r="E72" s="131"/>
      <c r="F72" s="52" t="s">
        <v>25</v>
      </c>
      <c r="G72" s="131" t="s">
        <v>14</v>
      </c>
      <c r="H72" s="131"/>
    </row>
    <row r="73" spans="1:8" ht="21" customHeight="1">
      <c r="A73" s="54">
        <v>1</v>
      </c>
      <c r="B73" s="184" t="str">
        <f>IF(AND('school entry'!$B$5=""),"",'school entry'!$B$5)</f>
        <v>G.S.S.S. Chandawal</v>
      </c>
      <c r="C73" s="184"/>
      <c r="D73" s="11" t="s">
        <v>5</v>
      </c>
      <c r="E73" s="54"/>
      <c r="F73" s="54"/>
      <c r="G73" s="115" t="str">
        <f>IFERROR(IF(AND(C73="",E73=""),"",SUM(E73-C73-F73)+1),"")</f>
        <v/>
      </c>
      <c r="H73" s="115"/>
    </row>
    <row r="74" spans="1:8" ht="21" customHeight="1">
      <c r="A74" s="54">
        <v>2</v>
      </c>
      <c r="B74" s="184" t="str">
        <f>IF(AND('school entry'!$B$6=""),"",'school entry'!$B$6)</f>
        <v>G.G.S.S. Chandawal</v>
      </c>
      <c r="C74" s="184"/>
      <c r="D74" s="11" t="s">
        <v>5</v>
      </c>
      <c r="E74" s="54"/>
      <c r="F74" s="54"/>
      <c r="G74" s="115" t="str">
        <f t="shared" ref="G74:G78" si="7">IFERROR(IF(AND(C74="",E74=""),"",SUM(E74-C74-F74)+1),"")</f>
        <v/>
      </c>
      <c r="H74" s="115"/>
    </row>
    <row r="75" spans="1:8" ht="21" customHeight="1">
      <c r="A75" s="54">
        <v>3</v>
      </c>
      <c r="B75" s="184" t="str">
        <f>IF(AND('school entry'!$B$7=""),"",'school entry'!$B$7)</f>
        <v>Adarsh Bal Niketan Chandawal</v>
      </c>
      <c r="C75" s="184"/>
      <c r="D75" s="11" t="s">
        <v>5</v>
      </c>
      <c r="E75" s="54"/>
      <c r="F75" s="54"/>
      <c r="G75" s="115" t="str">
        <f t="shared" si="7"/>
        <v/>
      </c>
      <c r="H75" s="115"/>
    </row>
    <row r="76" spans="1:8" ht="21" customHeight="1">
      <c r="A76" s="54">
        <v>4</v>
      </c>
      <c r="B76" s="184" t="str">
        <f>IF(AND('school entry'!$B$8=""),"",'school entry'!$B$8)</f>
        <v>G.S.S.S. Murdawa</v>
      </c>
      <c r="C76" s="184"/>
      <c r="D76" s="11" t="s">
        <v>5</v>
      </c>
      <c r="E76" s="54"/>
      <c r="F76" s="54"/>
      <c r="G76" s="115" t="str">
        <f t="shared" si="7"/>
        <v/>
      </c>
      <c r="H76" s="115"/>
    </row>
    <row r="77" spans="1:8" ht="21" customHeight="1">
      <c r="A77" s="54">
        <v>5</v>
      </c>
      <c r="B77" s="184" t="str">
        <f>IF(AND('school entry'!$B$9=""),"",'school entry'!$B$9)</f>
        <v>G.S.S.S. Khokhara</v>
      </c>
      <c r="C77" s="184"/>
      <c r="D77" s="11" t="s">
        <v>5</v>
      </c>
      <c r="E77" s="54"/>
      <c r="F77" s="54"/>
      <c r="G77" s="115" t="str">
        <f t="shared" si="7"/>
        <v/>
      </c>
      <c r="H77" s="115"/>
    </row>
    <row r="78" spans="1:8" ht="21" customHeight="1">
      <c r="A78" s="54">
        <v>6</v>
      </c>
      <c r="B78" s="184" t="str">
        <f>IF(AND('school entry'!$B$10=""),"",'school entry'!$B$10)</f>
        <v>Dayand sec. School Chandawal</v>
      </c>
      <c r="C78" s="184"/>
      <c r="D78" s="11" t="s">
        <v>5</v>
      </c>
      <c r="E78" s="54"/>
      <c r="F78" s="54"/>
      <c r="G78" s="115" t="str">
        <f t="shared" si="7"/>
        <v/>
      </c>
      <c r="H78" s="115"/>
    </row>
    <row r="79" spans="1:8" ht="21" customHeight="1">
      <c r="A79" s="13"/>
      <c r="B79" s="13"/>
      <c r="C79" s="13"/>
      <c r="D79" s="13"/>
      <c r="E79" s="116" t="s">
        <v>14</v>
      </c>
      <c r="F79" s="116"/>
      <c r="G79" s="126">
        <f>SUM(G73:H78)</f>
        <v>0</v>
      </c>
      <c r="H79" s="126"/>
    </row>
    <row r="80" spans="1:8" ht="24.95" customHeight="1">
      <c r="A80" s="13"/>
      <c r="B80" s="13"/>
      <c r="C80" s="13"/>
      <c r="D80" s="13"/>
      <c r="E80" s="13"/>
      <c r="F80" s="13"/>
      <c r="G80" s="13"/>
      <c r="H80" s="13"/>
    </row>
    <row r="81" spans="1:8" ht="24.95" customHeight="1">
      <c r="A81" s="13"/>
      <c r="B81" s="13"/>
      <c r="C81" s="13"/>
      <c r="D81" s="13"/>
      <c r="E81" s="13"/>
      <c r="F81" s="13"/>
      <c r="G81" s="13"/>
      <c r="H81" s="13"/>
    </row>
    <row r="82" spans="1:8" ht="24.95" customHeight="1">
      <c r="A82" s="3"/>
      <c r="B82" s="3"/>
      <c r="C82" s="3"/>
      <c r="D82" s="3"/>
      <c r="E82" s="3"/>
      <c r="F82" s="3"/>
      <c r="G82" s="3"/>
      <c r="H82" s="3"/>
    </row>
    <row r="83" spans="1:8" ht="24.95" customHeight="1">
      <c r="A83" s="3"/>
      <c r="B83" s="3"/>
      <c r="C83" s="3"/>
      <c r="D83" s="3"/>
      <c r="E83" s="3"/>
      <c r="F83" s="3"/>
      <c r="G83" s="3"/>
      <c r="H83" s="3"/>
    </row>
    <row r="84" spans="1:8" ht="24.95" customHeight="1">
      <c r="A84" s="3"/>
      <c r="B84" s="3"/>
      <c r="C84" s="3"/>
      <c r="D84" s="3"/>
      <c r="E84" s="3"/>
      <c r="F84" s="3"/>
      <c r="G84" s="3"/>
      <c r="H84" s="3"/>
    </row>
    <row r="85" spans="1:8" ht="24.95" customHeight="1">
      <c r="A85" s="3"/>
      <c r="B85" s="3"/>
      <c r="C85" s="3"/>
      <c r="D85" s="3"/>
      <c r="E85" s="3"/>
      <c r="F85" s="3"/>
      <c r="G85" s="3"/>
      <c r="H85" s="3"/>
    </row>
    <row r="86" spans="1:8" ht="24.95" customHeight="1">
      <c r="A86" s="3"/>
      <c r="B86" s="3"/>
      <c r="C86" s="3"/>
      <c r="D86" s="3"/>
      <c r="E86" s="3"/>
      <c r="F86" s="3"/>
      <c r="G86" s="3"/>
      <c r="H86" s="3"/>
    </row>
    <row r="87" spans="1:8" ht="24.95" customHeight="1">
      <c r="A87" s="3"/>
      <c r="B87" s="3"/>
      <c r="C87" s="3"/>
      <c r="D87" s="3"/>
      <c r="E87" s="3"/>
      <c r="F87" s="3"/>
      <c r="G87" s="3"/>
      <c r="H87" s="3"/>
    </row>
    <row r="88" spans="1:8" ht="24.95" customHeight="1"/>
    <row r="89" spans="1:8" ht="24.95" customHeight="1"/>
    <row r="90" spans="1:8" ht="24.95" customHeight="1"/>
    <row r="91" spans="1:8" ht="24.95" customHeight="1"/>
    <row r="92" spans="1:8" ht="24.95" customHeight="1"/>
    <row r="93" spans="1:8" ht="24.95" customHeight="1"/>
    <row r="94" spans="1:8" ht="24.95" customHeight="1"/>
    <row r="95" spans="1:8" ht="24.95" customHeight="1"/>
    <row r="96" spans="1:8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</sheetData>
  <mergeCells count="53">
    <mergeCell ref="G78:H78"/>
    <mergeCell ref="E79:F79"/>
    <mergeCell ref="G79:H79"/>
    <mergeCell ref="B73:C73"/>
    <mergeCell ref="B74:C74"/>
    <mergeCell ref="B75:C75"/>
    <mergeCell ref="B76:C76"/>
    <mergeCell ref="B77:C77"/>
    <mergeCell ref="B78:C78"/>
    <mergeCell ref="G73:H73"/>
    <mergeCell ref="G74:H74"/>
    <mergeCell ref="G75:H75"/>
    <mergeCell ref="G76:H76"/>
    <mergeCell ref="G77:H77"/>
    <mergeCell ref="C70:D70"/>
    <mergeCell ref="E70:G70"/>
    <mergeCell ref="C71:D71"/>
    <mergeCell ref="E71:G71"/>
    <mergeCell ref="C72:E72"/>
    <mergeCell ref="G72:H72"/>
    <mergeCell ref="A56:A61"/>
    <mergeCell ref="H56:H61"/>
    <mergeCell ref="A62:A67"/>
    <mergeCell ref="H62:H67"/>
    <mergeCell ref="A68:E68"/>
    <mergeCell ref="H38:H43"/>
    <mergeCell ref="A44:A49"/>
    <mergeCell ref="H44:H49"/>
    <mergeCell ref="A50:A55"/>
    <mergeCell ref="H50:H55"/>
    <mergeCell ref="A8:A13"/>
    <mergeCell ref="H8:H13"/>
    <mergeCell ref="A14:A19"/>
    <mergeCell ref="H14:H19"/>
    <mergeCell ref="A20:A25"/>
    <mergeCell ref="H20:H25"/>
    <mergeCell ref="A26:A31"/>
    <mergeCell ref="H26:H31"/>
    <mergeCell ref="A32:A37"/>
    <mergeCell ref="H32:H37"/>
    <mergeCell ref="A38:A43"/>
    <mergeCell ref="A1:H1"/>
    <mergeCell ref="A2:H2"/>
    <mergeCell ref="A5:B5"/>
    <mergeCell ref="A4:C4"/>
    <mergeCell ref="A6:H6"/>
    <mergeCell ref="C7:E7"/>
    <mergeCell ref="D4:E4"/>
    <mergeCell ref="C3:D3"/>
    <mergeCell ref="E3:G3"/>
    <mergeCell ref="G7:H7"/>
    <mergeCell ref="C5:E5"/>
    <mergeCell ref="G68:H68"/>
  </mergeCells>
  <conditionalFormatting sqref="B60:G61">
    <cfRule type="cellIs" dxfId="4" priority="3" operator="lessThanOrEqual">
      <formula>0</formula>
    </cfRule>
    <cfRule type="colorScale" priority="4">
      <colorScale>
        <cfvo type="num" val="0"/>
        <cfvo type="max" val="0"/>
        <color theme="9" tint="0.59999389629810485"/>
        <color rgb="FFFFEF9C"/>
      </colorScale>
    </cfRule>
  </conditionalFormatting>
  <conditionalFormatting sqref="B70:G71">
    <cfRule type="cellIs" dxfId="3" priority="1" operator="lessThanOrEqual">
      <formula>0</formula>
    </cfRule>
    <cfRule type="colorScale" priority="2">
      <colorScale>
        <cfvo type="num" val="0"/>
        <cfvo type="max" val="0"/>
        <color theme="9" tint="0.59999389629810485"/>
        <color rgb="FFFFEF9C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3"/>
  <sheetViews>
    <sheetView view="pageBreakPreview" topLeftCell="A175" zoomScale="110" zoomScaleSheetLayoutView="110" workbookViewId="0">
      <selection activeCell="A182" sqref="A182:A187"/>
    </sheetView>
  </sheetViews>
  <sheetFormatPr defaultColWidth="28.42578125" defaultRowHeight="28.5"/>
  <cols>
    <col min="1" max="1" width="26.28515625" style="1" customWidth="1"/>
    <col min="2" max="2" width="20.85546875" style="1" customWidth="1"/>
    <col min="3" max="3" width="19.7109375" style="1" customWidth="1"/>
    <col min="4" max="4" width="21.42578125" style="1" customWidth="1"/>
    <col min="5" max="31" width="6.7109375" style="29" customWidth="1"/>
    <col min="32" max="16384" width="28.42578125" style="29"/>
  </cols>
  <sheetData>
    <row r="1" spans="1:4" s="34" customFormat="1" ht="20.25">
      <c r="A1" s="144" t="str">
        <f>'Gen. Detail'!F8</f>
        <v>Government Sr. Secondary School Chandawal Nagar</v>
      </c>
      <c r="B1" s="144"/>
      <c r="C1" s="144"/>
      <c r="D1" s="144"/>
    </row>
    <row r="2" spans="1:4" s="34" customFormat="1" ht="18.75">
      <c r="A2" s="138" t="str">
        <f>'Gen. Detail'!F4</f>
        <v>Secondary Board Exam - 2020</v>
      </c>
      <c r="B2" s="138"/>
      <c r="C2" s="138"/>
      <c r="D2" s="138"/>
    </row>
    <row r="3" spans="1:4" s="34" customFormat="1" ht="18.75">
      <c r="A3" s="53" t="s">
        <v>36</v>
      </c>
      <c r="B3" s="152">
        <v>43901</v>
      </c>
      <c r="C3" s="53" t="s">
        <v>35</v>
      </c>
      <c r="D3" s="185" t="s">
        <v>37</v>
      </c>
    </row>
    <row r="4" spans="1:4" s="34" customFormat="1" ht="21">
      <c r="A4" s="145" t="s">
        <v>39</v>
      </c>
      <c r="B4" s="145"/>
      <c r="C4" s="51">
        <f>'Gen. Detail'!F10</f>
        <v>20040</v>
      </c>
      <c r="D4" s="9"/>
    </row>
    <row r="5" spans="1:4" s="34" customFormat="1" ht="26.25">
      <c r="A5" s="58" t="s">
        <v>38</v>
      </c>
      <c r="B5" s="55" t="s">
        <v>66</v>
      </c>
      <c r="C5" s="58" t="s">
        <v>42</v>
      </c>
      <c r="D5" s="154">
        <v>1</v>
      </c>
    </row>
    <row r="6" spans="1:4" s="34" customFormat="1" ht="26.25">
      <c r="A6" s="58"/>
      <c r="B6" s="155"/>
      <c r="C6" s="58"/>
      <c r="D6" s="15"/>
    </row>
    <row r="7" spans="1:4">
      <c r="A7" s="186" t="s">
        <v>43</v>
      </c>
      <c r="B7" s="186"/>
      <c r="C7" s="186"/>
      <c r="D7" s="186"/>
    </row>
    <row r="8" spans="1:4" ht="23.25">
      <c r="A8" s="159" t="s">
        <v>21</v>
      </c>
      <c r="B8" s="159" t="s">
        <v>22</v>
      </c>
      <c r="C8" s="159" t="s">
        <v>24</v>
      </c>
      <c r="D8" s="159" t="s">
        <v>50</v>
      </c>
    </row>
    <row r="9" spans="1:4" ht="32.1" customHeight="1">
      <c r="A9" s="160">
        <f>IFERROR(IF(B20=$B$16,B20+1,IF(B20=$B$16,B20+1,IF(B20=$B$16,B20+1,IF(B20=$D$16,B20+1,IF(B20=$C$16,B20+1,IF(B20=$B$17,B20+1,B20)))))),"")</f>
        <v>3296275</v>
      </c>
      <c r="B9" s="160">
        <f>IFERROR(IF(B21=$B$16,B21+1,IF(B21=$B$16,B21+1,IF(B21=$B$16,B21+1,IF(B21=$D$16,B21+1,IF(B21=$C$16,B21+1,IF(B21=$B$17,B21+1,B21)))))),"")</f>
        <v>3296310</v>
      </c>
      <c r="C9" s="160">
        <f>IFERROR(IF(B22=$B$16,B22+1,IF(B22=$B$16,B22+1,IF(B22=$B$16,B22+1,IF(B22=$D$16,B22+1,IF(B22=$C$16,B22+1,IF(B22=$B$17,B22+1,B22)))))),"")</f>
        <v>3296345</v>
      </c>
      <c r="D9" s="160">
        <f>IFERROR(IF(B23=$B$16,B23+1,IF(B23=$B$16,B23+1,IF(B23=$B$16,B23+1,IF(B23=$D$16,B23+1,IF(B23=$C$16,B23+1,IF(B23=$B$17,B23+1,B23)))))),"")</f>
        <v>3296375</v>
      </c>
    </row>
    <row r="10" spans="1:4" ht="32.1" customHeight="1">
      <c r="A10" s="160">
        <f>IFERROR(IF(A9+1=$B$16,A9+2,IF(A9+1=$C$17,A9+2,IF(A9+1=$C$16,A9+2,IF(A9+1=$D$16,A9+2,IF(A9+1=$D$17,A9+2,IF(A9+1=$B$17,A9+2,A9+1)))))),"")</f>
        <v>3296276</v>
      </c>
      <c r="B10" s="160">
        <f>IFERROR(IF(B9+1=$B$16,B9+2,IF(B9+1=$C$17,B9+2,IF(B9+1=$C$16,B9+2,IF(B9+1=$D$16,B9+2,IF(B9+1=$D$17,B9+2,IF(B9+1=$B$17,B9+2,B9+1)))))),"")</f>
        <v>3296311</v>
      </c>
      <c r="C10" s="160">
        <f>IFERROR(IF(C9+1=$B$16,C9+2,IF(C9+1=$C$17,C9+2,IF(C9+1=$C$16,C9+2,IF(C9+1=$D$16,C9+2,IF(C9+1=$D$17,C9+2,IF(C9+1=$B$17,C9+2,C9+1)))))),"")</f>
        <v>3296346</v>
      </c>
      <c r="D10" s="160">
        <f>IFERROR(IF(D9+1=$B$16,D9+2,IF(D9+1=$C$17,D9+2,IF(D9+1=$C$16,D9+2,IF(D9+1=$D$16,D9+2,IF(D9+1=$D$17,D9+2,IF(D9+1=$B$17,D9+2,D9+1)))))),"")</f>
        <v>3296376</v>
      </c>
    </row>
    <row r="11" spans="1:4" ht="32.1" customHeight="1">
      <c r="A11" s="160">
        <f t="shared" ref="A11:D14" si="0">IFERROR(IF(A10+1=$B$16,A10+2,IF(A10+1=$C$17,A10+2,IF(A10+1=$C$16,A10+2,IF(A10+1=$D$16,A10+2,IF(A10+1=$D$17,A10+2,IF(A10+1=$B$17,A10+2,A10+1)))))),"")</f>
        <v>3296277</v>
      </c>
      <c r="B11" s="160">
        <f t="shared" si="0"/>
        <v>3296312</v>
      </c>
      <c r="C11" s="160">
        <f t="shared" si="0"/>
        <v>3296347</v>
      </c>
      <c r="D11" s="160">
        <f t="shared" si="0"/>
        <v>3296377</v>
      </c>
    </row>
    <row r="12" spans="1:4" ht="32.1" customHeight="1">
      <c r="A12" s="160">
        <f t="shared" si="0"/>
        <v>3296278</v>
      </c>
      <c r="B12" s="160">
        <f t="shared" si="0"/>
        <v>3296313</v>
      </c>
      <c r="C12" s="160">
        <f t="shared" si="0"/>
        <v>3296348</v>
      </c>
      <c r="D12" s="160">
        <f t="shared" si="0"/>
        <v>3296378</v>
      </c>
    </row>
    <row r="13" spans="1:4" ht="32.1" customHeight="1">
      <c r="A13" s="160">
        <f t="shared" si="0"/>
        <v>3296279</v>
      </c>
      <c r="B13" s="160">
        <f t="shared" si="0"/>
        <v>3296314</v>
      </c>
      <c r="C13" s="160">
        <f t="shared" si="0"/>
        <v>3296349</v>
      </c>
      <c r="D13" s="160">
        <f t="shared" si="0"/>
        <v>3296379</v>
      </c>
    </row>
    <row r="14" spans="1:4" ht="32.1" customHeight="1">
      <c r="A14" s="160">
        <f t="shared" si="0"/>
        <v>3296280</v>
      </c>
      <c r="B14" s="160">
        <f t="shared" si="0"/>
        <v>3296315</v>
      </c>
      <c r="C14" s="160">
        <f t="shared" si="0"/>
        <v>3296350</v>
      </c>
      <c r="D14" s="160">
        <f t="shared" si="0"/>
        <v>3296380</v>
      </c>
    </row>
    <row r="15" spans="1:4">
      <c r="A15" s="22"/>
      <c r="B15" s="22"/>
      <c r="C15" s="22"/>
      <c r="D15" s="22"/>
    </row>
    <row r="16" spans="1:4" ht="18.75">
      <c r="A16" s="161" t="s">
        <v>44</v>
      </c>
      <c r="B16" s="162"/>
      <c r="C16" s="162"/>
      <c r="D16" s="162"/>
    </row>
    <row r="17" spans="1:4" ht="18.75">
      <c r="A17" s="161"/>
      <c r="B17" s="162"/>
      <c r="C17" s="59"/>
      <c r="D17" s="23"/>
    </row>
    <row r="18" spans="1:4" ht="18.75">
      <c r="A18" s="164" t="s">
        <v>45</v>
      </c>
      <c r="B18" s="164"/>
      <c r="C18" s="59"/>
      <c r="D18" s="24"/>
    </row>
    <row r="19" spans="1:4" ht="21">
      <c r="A19" s="187" t="s">
        <v>8</v>
      </c>
      <c r="B19" s="142" t="s">
        <v>9</v>
      </c>
      <c r="C19" s="142"/>
      <c r="D19" s="20" t="s">
        <v>14</v>
      </c>
    </row>
    <row r="20" spans="1:4" ht="18.75">
      <c r="A20" s="194" t="str">
        <f>IF(AND('school entry'!$B$5=""),"",'school entry'!$B$5)</f>
        <v>G.S.S.S. Chandawal</v>
      </c>
      <c r="B20" s="174">
        <v>3296275</v>
      </c>
      <c r="C20" s="174">
        <v>3296280</v>
      </c>
      <c r="D20" s="169">
        <f>IF(AND(C20=""),"",(C20-B20)+1)</f>
        <v>6</v>
      </c>
    </row>
    <row r="21" spans="1:4" ht="18.75">
      <c r="A21" s="194" t="str">
        <f>IF(AND('school entry'!$B$6=""),"",'school entry'!$B$6)</f>
        <v>G.G.S.S. Chandawal</v>
      </c>
      <c r="B21" s="174">
        <v>3296310</v>
      </c>
      <c r="C21" s="174">
        <v>3296315</v>
      </c>
      <c r="D21" s="169">
        <f t="shared" ref="D21:D23" si="1">IF(AND(C21=""),"",(C21-B21)+1)</f>
        <v>6</v>
      </c>
    </row>
    <row r="22" spans="1:4" ht="18.75">
      <c r="A22" s="194" t="str">
        <f>IF(AND('school entry'!$B$7=""),"",'school entry'!$B$7)</f>
        <v>Adarsh Bal Niketan Chandawal</v>
      </c>
      <c r="B22" s="174">
        <v>3296345</v>
      </c>
      <c r="C22" s="174">
        <v>3296350</v>
      </c>
      <c r="D22" s="169">
        <f t="shared" si="1"/>
        <v>6</v>
      </c>
    </row>
    <row r="23" spans="1:4" ht="18.75">
      <c r="A23" s="194" t="str">
        <f>IF(AND('school entry'!$B$8=""),"",'school entry'!$B$8)</f>
        <v>G.S.S.S. Murdawa</v>
      </c>
      <c r="B23" s="174">
        <v>3296375</v>
      </c>
      <c r="C23" s="174">
        <v>3296380</v>
      </c>
      <c r="D23" s="169">
        <f t="shared" si="1"/>
        <v>6</v>
      </c>
    </row>
    <row r="24" spans="1:4" ht="18.75">
      <c r="A24" s="194" t="str">
        <f>IF(AND('school entry'!$B$9=""),"",'school entry'!$B$9)</f>
        <v>G.S.S.S. Khokhara</v>
      </c>
      <c r="B24" s="188"/>
      <c r="C24" s="167"/>
      <c r="D24" s="170"/>
    </row>
    <row r="25" spans="1:4" ht="18.75">
      <c r="A25" s="194" t="str">
        <f>IF(AND('school entry'!$B$10=""),"",'school entry'!$B$10)</f>
        <v>Dayand sec. School Chandawal</v>
      </c>
      <c r="B25" s="188"/>
      <c r="C25" s="167"/>
      <c r="D25" s="170"/>
    </row>
    <row r="26" spans="1:4" ht="18.75">
      <c r="A26" s="25"/>
      <c r="B26" s="142" t="s">
        <v>46</v>
      </c>
      <c r="C26" s="142"/>
      <c r="D26" s="26">
        <f>SUM(D20:D25)</f>
        <v>24</v>
      </c>
    </row>
    <row r="27" spans="1:4" ht="18.75">
      <c r="A27" s="25"/>
      <c r="B27" s="19"/>
      <c r="C27" s="19"/>
      <c r="D27" s="18"/>
    </row>
    <row r="28" spans="1:4" ht="18.75">
      <c r="A28" s="25"/>
      <c r="B28" s="19"/>
      <c r="C28" s="19"/>
      <c r="D28" s="18"/>
    </row>
    <row r="29" spans="1:4" ht="18.75">
      <c r="A29" s="25"/>
      <c r="B29" s="19"/>
      <c r="C29" s="19"/>
      <c r="D29" s="18"/>
    </row>
    <row r="30" spans="1:4" ht="17.25">
      <c r="A30" s="189" t="s">
        <v>47</v>
      </c>
      <c r="B30" s="189"/>
      <c r="C30" s="189" t="s">
        <v>48</v>
      </c>
      <c r="D30" s="189"/>
    </row>
    <row r="31" spans="1:4" ht="18.75">
      <c r="A31" s="25"/>
      <c r="B31" s="19"/>
      <c r="C31" s="19"/>
      <c r="D31" s="18"/>
    </row>
    <row r="32" spans="1:4" ht="18.75">
      <c r="A32" s="25"/>
      <c r="B32" s="19"/>
      <c r="C32" s="19"/>
      <c r="D32" s="18"/>
    </row>
    <row r="34" spans="1:4" s="34" customFormat="1" ht="20.25">
      <c r="A34" s="190" t="str">
        <f>A1</f>
        <v>Government Sr. Secondary School Chandawal Nagar</v>
      </c>
      <c r="B34" s="190"/>
      <c r="C34" s="190"/>
      <c r="D34" s="190"/>
    </row>
    <row r="35" spans="1:4" s="34" customFormat="1" ht="18.75">
      <c r="A35" s="191" t="str">
        <f>A2</f>
        <v>Secondary Board Exam - 2020</v>
      </c>
      <c r="B35" s="191"/>
      <c r="C35" s="191"/>
      <c r="D35" s="191"/>
    </row>
    <row r="36" spans="1:4" s="34" customFormat="1" ht="18.75">
      <c r="A36" s="175" t="s">
        <v>36</v>
      </c>
      <c r="B36" s="39">
        <f>B3</f>
        <v>43901</v>
      </c>
      <c r="C36" s="175" t="s">
        <v>35</v>
      </c>
      <c r="D36" s="38" t="str">
        <f>D3</f>
        <v>8:30 to 11:45 AM</v>
      </c>
    </row>
    <row r="37" spans="1:4" s="34" customFormat="1" ht="21">
      <c r="A37" s="192" t="s">
        <v>39</v>
      </c>
      <c r="B37" s="192"/>
      <c r="C37" s="60">
        <f>C4</f>
        <v>20040</v>
      </c>
      <c r="D37" s="180"/>
    </row>
    <row r="38" spans="1:4" s="34" customFormat="1" ht="26.25">
      <c r="A38" s="193" t="s">
        <v>38</v>
      </c>
      <c r="B38" s="60" t="str">
        <f>B5</f>
        <v>Political Science</v>
      </c>
      <c r="C38" s="193" t="s">
        <v>42</v>
      </c>
      <c r="D38" s="173">
        <v>2</v>
      </c>
    </row>
    <row r="39" spans="1:4" s="34" customFormat="1" ht="26.25">
      <c r="A39" s="58"/>
      <c r="B39" s="155"/>
      <c r="C39" s="58"/>
      <c r="D39" s="15"/>
    </row>
    <row r="40" spans="1:4">
      <c r="A40" s="186" t="s">
        <v>43</v>
      </c>
      <c r="B40" s="186"/>
      <c r="C40" s="186"/>
      <c r="D40" s="186"/>
    </row>
    <row r="41" spans="1:4" ht="23.25">
      <c r="A41" s="159" t="s">
        <v>21</v>
      </c>
      <c r="B41" s="159" t="s">
        <v>22</v>
      </c>
      <c r="C41" s="159" t="s">
        <v>24</v>
      </c>
      <c r="D41" s="159" t="s">
        <v>50</v>
      </c>
    </row>
    <row r="42" spans="1:4" ht="32.1" customHeight="1">
      <c r="A42" s="160">
        <f>IFERROR(IF(B53=$B$49,B53+1,IF(B53=$B$49,B53+1,IF(B53=$B$49,B53+1,IF(B53=$D$49,B53+1,IF(B53=$C$49,B53+1,IF(B53=$B$50,B53+1,B53)))))),"")</f>
        <v>3296281</v>
      </c>
      <c r="B42" s="160">
        <f>IFERROR(IF(B54=$B$49,B54+1,IF(B54=$B$49,B54+1,IF(B54=$B$49,B54+1,IF(B54=$D$49,B54+1,IF(B54=$C$49,B54+1,IF(B54=$B$50,B54+1,B54)))))),"")</f>
        <v>3296316</v>
      </c>
      <c r="C42" s="160">
        <f>IFERROR(IF(B55=$B$49,B55+1,IF(B55=$B$49,B55+1,IF(B55=$B$49,B55+1,IF(B55=$D$49,B55+1,IF(B55=$C$49,B55+1,IF(B55=$B$50,B55+1,B55)))))),"")</f>
        <v>3296351</v>
      </c>
      <c r="D42" s="160">
        <f>IFERROR(IF(B56=$B$49,B56+1,IF(B56=$B$49,B56+1,IF(B56=$B$49,B56+1,IF(B56=$D$49,B56+1,IF(B56=$C$49,B56+1,IF(B56=$B$50,B56+1,B56)))))),"")</f>
        <v>3296381</v>
      </c>
    </row>
    <row r="43" spans="1:4" ht="32.1" customHeight="1">
      <c r="A43" s="160">
        <f>IFERROR(IF(A42+1=$B$49,A42+2,IF(A42+1=$C$50,A42+2,IF(A42+1=$C$49,A42+2,IF(A42+1=$D$49,A42+2,IF(A42+1=$D$50,A42+2,IF(A42+1=$B$50,A42+2,A42+1)))))),"")</f>
        <v>3296282</v>
      </c>
      <c r="B43" s="160">
        <f>IFERROR(IF(B42+1=$B$49,B42+2,IF(B42+1=$C$50,B42+2,IF(B42+1=$C$49,B42+2,IF(B42+1=$D$49,B42+2,IF(B42+1=$D$50,B42+2,IF(B42+1=$B$50,B42+2,B42+1)))))),"")</f>
        <v>3296317</v>
      </c>
      <c r="C43" s="160">
        <f>IFERROR(IF(C42+1=$B$49,C42+2,IF(C42+1=$C$50,C42+2,IF(C42+1=$C$49,C42+2,IF(C42+1=$D$49,C42+2,IF(C42+1=$D$50,C42+2,IF(C42+1=$B$50,C42+2,C42+1)))))),"")</f>
        <v>3296352</v>
      </c>
      <c r="D43" s="160">
        <f>IFERROR(IF(D42+1=$B$49,D42+2,IF(D42+1=$C$50,D42+2,IF(D42+1=$C$49,D42+2,IF(D42+1=$D$49,D42+2,IF(D42+1=$D$50,D42+2,IF(D42+1=$B$50,D42+2,D42+1)))))),"")</f>
        <v>3296382</v>
      </c>
    </row>
    <row r="44" spans="1:4" ht="32.1" customHeight="1">
      <c r="A44" s="160">
        <f>IFERROR(IF(A43+1=$B$49,A43+2,IF(A43+1=$C$50,A43+2,IF(A43+1=$C$49,A43+2,IF(A43+1=$D$49,A43+2,IF(A43+1=$D$50,A43+2,IF(A43+1=$B$50,A43+2,A43+1)))))),"")</f>
        <v>3296283</v>
      </c>
      <c r="B44" s="160">
        <f>IFERROR(IF(B43+1=$B$49,B43+2,IF(B43+1=$C$50,B43+2,IF(B43+1=$C$49,B43+2,IF(B43+1=$D$49,B43+2,IF(B43+1=$D$50,B43+2,IF(B43+1=$B$50,B43+2,B43+1)))))),"")</f>
        <v>3296318</v>
      </c>
      <c r="C44" s="160">
        <f>IFERROR(IF(C43+1=$B$49,C43+2,IF(C43+1=$C$50,C43+2,IF(C43+1=$C$49,C43+2,IF(C43+1=$D$49,C43+2,IF(C43+1=$D$50,C43+2,IF(C43+1=$B$50,C43+2,C43+1)))))),"")</f>
        <v>3296353</v>
      </c>
      <c r="D44" s="160">
        <f>IFERROR(IF(D43+1=$B$49,D43+2,IF(D43+1=$C$50,D43+2,IF(D43+1=$C$49,D43+2,IF(D43+1=$D$49,D43+2,IF(D43+1=$D$50,D43+2,IF(D43+1=$B$50,D43+2,D43+1)))))),"")</f>
        <v>3296383</v>
      </c>
    </row>
    <row r="45" spans="1:4" ht="32.1" customHeight="1">
      <c r="A45" s="160">
        <f>IFERROR(IF(A44+1=$B$49,A44+2,IF(A44+1=$C$50,A44+2,IF(A44+1=$C$49,A44+2,IF(A44+1=$D$49,A44+2,IF(A44+1=$D$50,A44+2,IF(A44+1=$B$50,A44+2,A44+1)))))),"")</f>
        <v>3296284</v>
      </c>
      <c r="B45" s="160">
        <f>IFERROR(IF(B44+1=$B$49,B44+2,IF(B44+1=$C$50,B44+2,IF(B44+1=$C$49,B44+2,IF(B44+1=$D$49,B44+2,IF(B44+1=$D$50,B44+2,IF(B44+1=$B$50,B44+2,B44+1)))))),"")</f>
        <v>3296319</v>
      </c>
      <c r="C45" s="160">
        <f>IFERROR(IF(C44+1=$B$49,C44+2,IF(C44+1=$C$50,C44+2,IF(C44+1=$C$49,C44+2,IF(C44+1=$D$49,C44+2,IF(C44+1=$D$50,C44+2,IF(C44+1=$B$50,C44+2,C44+1)))))),"")</f>
        <v>3296354</v>
      </c>
      <c r="D45" s="160">
        <f>IFERROR(IF(D44+1=$B$49,D44+2,IF(D44+1=$C$50,D44+2,IF(D44+1=$C$49,D44+2,IF(D44+1=$D$49,D44+2,IF(D44+1=$D$50,D44+2,IF(D44+1=$B$50,D44+2,D44+1)))))),"")</f>
        <v>3296384</v>
      </c>
    </row>
    <row r="46" spans="1:4" ht="32.1" customHeight="1">
      <c r="A46" s="160">
        <f>IFERROR(IF(A45+1=$B$49,A45+2,IF(A45+1=$C$50,A45+2,IF(A45+1=$C$49,A45+2,IF(A45+1=$D$49,A45+2,IF(A45+1=$D$50,A45+2,IF(A45+1=$B$50,A45+2,A45+1)))))),"")</f>
        <v>3296285</v>
      </c>
      <c r="B46" s="160">
        <f>IFERROR(IF(B45+1=$B$49,B45+2,IF(B45+1=$C$50,B45+2,IF(B45+1=$C$49,B45+2,IF(B45+1=$D$49,B45+2,IF(B45+1=$D$50,B45+2,IF(B45+1=$B$50,B45+2,B45+1)))))),"")</f>
        <v>3296320</v>
      </c>
      <c r="C46" s="160">
        <f>IFERROR(IF(C45+1=$B$49,C45+2,IF(C45+1=$C$50,C45+2,IF(C45+1=$C$49,C45+2,IF(C45+1=$D$49,C45+2,IF(C45+1=$D$50,C45+2,IF(C45+1=$B$50,C45+2,C45+1)))))),"")</f>
        <v>3296355</v>
      </c>
      <c r="D46" s="160">
        <f>IFERROR(IF(D45+1=$B$49,D45+2,IF(D45+1=$C$50,D45+2,IF(D45+1=$C$49,D45+2,IF(D45+1=$D$49,D45+2,IF(D45+1=$D$50,D45+2,IF(D45+1=$B$50,D45+2,D45+1)))))),"")</f>
        <v>3296385</v>
      </c>
    </row>
    <row r="47" spans="1:4" ht="32.1" customHeight="1">
      <c r="A47" s="160">
        <f>IFERROR(IF(A46+1=$B$49,A46+2,IF(A46+1=$C$50,A46+2,IF(A46+1=$C$49,A46+2,IF(A46+1=$D$49,A46+2,IF(A46+1=$D$50,A46+2,IF(A46+1=$B$50,A46+2,A46+1)))))),"")</f>
        <v>3296286</v>
      </c>
      <c r="B47" s="160">
        <f>IFERROR(IF(B46+1=$B$49,B46+2,IF(B46+1=$C$50,B46+2,IF(B46+1=$C$49,B46+2,IF(B46+1=$D$49,B46+2,IF(B46+1=$D$50,B46+2,IF(B46+1=$B$50,B46+2,B46+1)))))),"")</f>
        <v>3296321</v>
      </c>
      <c r="C47" s="160">
        <f>IFERROR(IF(C46+1=$B$49,C46+2,IF(C46+1=$C$50,C46+2,IF(C46+1=$C$49,C46+2,IF(C46+1=$D$49,C46+2,IF(C46+1=$D$50,C46+2,IF(C46+1=$B$50,C46+2,C46+1)))))),"")</f>
        <v>3296356</v>
      </c>
      <c r="D47" s="160">
        <f>IFERROR(IF(D46+1=$B$49,D46+2,IF(D46+1=$C$50,D46+2,IF(D46+1=$C$49,D46+2,IF(D46+1=$D$49,D46+2,IF(D46+1=$D$50,D46+2,IF(D46+1=$B$50,D46+2,D46+1)))))),"")</f>
        <v>3296386</v>
      </c>
    </row>
    <row r="48" spans="1:4">
      <c r="A48" s="22"/>
      <c r="B48" s="22"/>
      <c r="C48" s="22"/>
      <c r="D48" s="22"/>
    </row>
    <row r="49" spans="1:4" ht="18.75">
      <c r="A49" s="161" t="s">
        <v>44</v>
      </c>
      <c r="B49" s="162"/>
      <c r="C49" s="162"/>
      <c r="D49" s="162"/>
    </row>
    <row r="50" spans="1:4" ht="18.75">
      <c r="A50" s="161"/>
      <c r="B50" s="162"/>
      <c r="C50" s="59"/>
      <c r="D50" s="23"/>
    </row>
    <row r="51" spans="1:4" ht="18.75">
      <c r="A51" s="164" t="s">
        <v>45</v>
      </c>
      <c r="B51" s="164"/>
      <c r="C51" s="59"/>
      <c r="D51" s="24"/>
    </row>
    <row r="52" spans="1:4" ht="21">
      <c r="A52" s="187" t="s">
        <v>8</v>
      </c>
      <c r="B52" s="142" t="s">
        <v>9</v>
      </c>
      <c r="C52" s="142"/>
      <c r="D52" s="20" t="s">
        <v>14</v>
      </c>
    </row>
    <row r="53" spans="1:4" ht="18.75">
      <c r="A53" s="194" t="str">
        <f>IF(AND('school entry'!$B$5=""),"",'school entry'!$B$5)</f>
        <v>G.S.S.S. Chandawal</v>
      </c>
      <c r="B53" s="174">
        <f>C20+1</f>
        <v>3296281</v>
      </c>
      <c r="C53" s="174">
        <v>3296286</v>
      </c>
      <c r="D53" s="169">
        <f>IF(AND(C53=""),"",(C53-B53)+1)</f>
        <v>6</v>
      </c>
    </row>
    <row r="54" spans="1:4" ht="18.75">
      <c r="A54" s="194" t="str">
        <f>IF(AND('school entry'!$B$6=""),"",'school entry'!$B$6)</f>
        <v>G.G.S.S. Chandawal</v>
      </c>
      <c r="B54" s="174">
        <f>C21+1</f>
        <v>3296316</v>
      </c>
      <c r="C54" s="174">
        <v>3296321</v>
      </c>
      <c r="D54" s="169">
        <f t="shared" ref="D54:D56" si="2">IF(AND(C54=""),"",(C54-B54)+1)</f>
        <v>6</v>
      </c>
    </row>
    <row r="55" spans="1:4" ht="18.75">
      <c r="A55" s="194" t="str">
        <f>IF(AND('school entry'!$B$7=""),"",'school entry'!$B$7)</f>
        <v>Adarsh Bal Niketan Chandawal</v>
      </c>
      <c r="B55" s="174">
        <f>C22+1</f>
        <v>3296351</v>
      </c>
      <c r="C55" s="174">
        <v>3296356</v>
      </c>
      <c r="D55" s="169">
        <f t="shared" si="2"/>
        <v>6</v>
      </c>
    </row>
    <row r="56" spans="1:4" ht="18.75">
      <c r="A56" s="194" t="str">
        <f>IF(AND('school entry'!$B$8=""),"",'school entry'!$B$8)</f>
        <v>G.S.S.S. Murdawa</v>
      </c>
      <c r="B56" s="174">
        <f>C23+1</f>
        <v>3296381</v>
      </c>
      <c r="C56" s="174">
        <v>3296386</v>
      </c>
      <c r="D56" s="169">
        <f t="shared" si="2"/>
        <v>6</v>
      </c>
    </row>
    <row r="57" spans="1:4" ht="18.75">
      <c r="A57" s="194" t="str">
        <f>IF(AND('school entry'!$B$9=""),"",'school entry'!$B$9)</f>
        <v>G.S.S.S. Khokhara</v>
      </c>
      <c r="B57" s="188"/>
      <c r="C57" s="167"/>
      <c r="D57" s="170"/>
    </row>
    <row r="58" spans="1:4" ht="18.75">
      <c r="A58" s="194" t="str">
        <f>IF(AND('school entry'!$B$10=""),"",'school entry'!$B$10)</f>
        <v>Dayand sec. School Chandawal</v>
      </c>
      <c r="B58" s="188"/>
      <c r="C58" s="167"/>
      <c r="D58" s="170"/>
    </row>
    <row r="59" spans="1:4" ht="18.75">
      <c r="A59" s="194"/>
      <c r="B59" s="142" t="s">
        <v>46</v>
      </c>
      <c r="C59" s="142"/>
      <c r="D59" s="26">
        <f>SUM(D53:D58)</f>
        <v>24</v>
      </c>
    </row>
    <row r="60" spans="1:4" ht="18.75">
      <c r="A60" s="25"/>
      <c r="B60" s="19"/>
      <c r="C60" s="19"/>
      <c r="D60" s="18"/>
    </row>
    <row r="61" spans="1:4" ht="18.75">
      <c r="A61" s="25"/>
      <c r="B61" s="19"/>
      <c r="C61" s="19"/>
      <c r="D61" s="18"/>
    </row>
    <row r="62" spans="1:4" ht="18.75">
      <c r="A62" s="25"/>
      <c r="B62" s="19"/>
      <c r="C62" s="19"/>
      <c r="D62" s="18"/>
    </row>
    <row r="63" spans="1:4" ht="17.25">
      <c r="A63" s="189" t="s">
        <v>47</v>
      </c>
      <c r="B63" s="189"/>
      <c r="C63" s="189" t="s">
        <v>48</v>
      </c>
      <c r="D63" s="189"/>
    </row>
    <row r="64" spans="1:4" ht="18.75">
      <c r="A64" s="25"/>
      <c r="B64" s="19"/>
      <c r="C64" s="19"/>
      <c r="D64" s="18"/>
    </row>
    <row r="65" spans="1:4" ht="18.75">
      <c r="A65" s="25"/>
      <c r="B65" s="19"/>
      <c r="C65" s="19"/>
      <c r="D65" s="18"/>
    </row>
    <row r="67" spans="1:4" s="34" customFormat="1" ht="20.25">
      <c r="A67" s="190" t="str">
        <f>A34</f>
        <v>Government Sr. Secondary School Chandawal Nagar</v>
      </c>
      <c r="B67" s="190"/>
      <c r="C67" s="190"/>
      <c r="D67" s="190"/>
    </row>
    <row r="68" spans="1:4" s="34" customFormat="1" ht="18.75">
      <c r="A68" s="191" t="str">
        <f>A35</f>
        <v>Secondary Board Exam - 2020</v>
      </c>
      <c r="B68" s="191"/>
      <c r="C68" s="191"/>
      <c r="D68" s="191"/>
    </row>
    <row r="69" spans="1:4" s="34" customFormat="1" ht="18.75">
      <c r="A69" s="175" t="s">
        <v>36</v>
      </c>
      <c r="B69" s="39">
        <f>B36</f>
        <v>43901</v>
      </c>
      <c r="C69" s="175" t="s">
        <v>35</v>
      </c>
      <c r="D69" s="38" t="str">
        <f>D36</f>
        <v>8:30 to 11:45 AM</v>
      </c>
    </row>
    <row r="70" spans="1:4" s="34" customFormat="1" ht="21">
      <c r="A70" s="192" t="s">
        <v>39</v>
      </c>
      <c r="B70" s="192"/>
      <c r="C70" s="60">
        <f>C37</f>
        <v>20040</v>
      </c>
      <c r="D70" s="180"/>
    </row>
    <row r="71" spans="1:4" s="34" customFormat="1" ht="26.25">
      <c r="A71" s="193" t="s">
        <v>38</v>
      </c>
      <c r="B71" s="60" t="str">
        <f>B38</f>
        <v>Political Science</v>
      </c>
      <c r="C71" s="193" t="s">
        <v>42</v>
      </c>
      <c r="D71" s="173">
        <v>3</v>
      </c>
    </row>
    <row r="72" spans="1:4" s="34" customFormat="1" ht="26.25">
      <c r="A72" s="58"/>
      <c r="B72" s="155"/>
      <c r="C72" s="58"/>
      <c r="D72" s="15"/>
    </row>
    <row r="73" spans="1:4">
      <c r="A73" s="186" t="s">
        <v>43</v>
      </c>
      <c r="B73" s="186"/>
      <c r="C73" s="186"/>
      <c r="D73" s="186"/>
    </row>
    <row r="74" spans="1:4" ht="23.25">
      <c r="A74" s="159" t="s">
        <v>21</v>
      </c>
      <c r="B74" s="159" t="s">
        <v>22</v>
      </c>
      <c r="C74" s="159" t="s">
        <v>24</v>
      </c>
      <c r="D74" s="159" t="s">
        <v>50</v>
      </c>
    </row>
    <row r="75" spans="1:4" ht="32.1" customHeight="1">
      <c r="A75" s="160">
        <f>IFERROR(IF(B86=$B$82,B86+1,IF(B86=$B$82,B86+1,IF(B86=$B$82,B86+1,IF(B86=$D$82,B86+1,IF(B86=$C$82,B86+1,IF(B86=$B$83,B86+1,B86)))))),"")</f>
        <v>3296287</v>
      </c>
      <c r="B75" s="160">
        <f>IFERROR(IF(B87=$B$82,B87+1,IF(B87=$B$82,B87+1,IF(B87=$B$82,B87+1,IF(B87=$D$82,B87+1,IF(B87=$C$82,B87+1,IF(B87=$B$83,B87+1,B87)))))),"")</f>
        <v>3296322</v>
      </c>
      <c r="C75" s="160">
        <f>IFERROR(IF(B88=$B$82,B88+1,IF(B88=$B$82,B88+1,IF(B88=$B$82,B88+1,IF(B88=$D$82,B88+1,IF(B88=$C$82,B88+1,IF(B88=$B$83,B88+1,B88)))))),"")</f>
        <v>3296357</v>
      </c>
      <c r="D75" s="160">
        <f>IFERROR(IF(B89=$B$82,B89+1,IF(B89=$B$82,B89+1,IF(B89=$B$82,B89+1,IF(B89=$D$82,B89+1,IF(B89=$C$82,B89+1,IF(B89=$B$83,B89+1,B89)))))),"")</f>
        <v>3296387</v>
      </c>
    </row>
    <row r="76" spans="1:4" ht="32.1" customHeight="1">
      <c r="A76" s="160">
        <f>IFERROR(IF(A75+1=$B$82,A75+2,IF(A75+1=$C$83,A75+2,IF(A75+1=$C$82,A75+2,IF(A75+1=$D$82,A75+2,IF(A75+1=$D$83,A75+2,IF(A75+1=$B$83,A75+2,A75+1)))))),"")</f>
        <v>3296288</v>
      </c>
      <c r="B76" s="160">
        <f>IFERROR(IF(B75+1=$B$82,B75+2,IF(B75+1=$C$83,B75+2,IF(B75+1=$C$82,B75+2,IF(B75+1=$D$82,B75+2,IF(B75+1=$D$83,B75+2,IF(B75+1=$B$83,B75+2,B75+1)))))),"")</f>
        <v>3296323</v>
      </c>
      <c r="C76" s="160">
        <f>IFERROR(IF(C75+1=$B$82,C75+2,IF(C75+1=$C$83,C75+2,IF(C75+1=$C$82,C75+2,IF(C75+1=$D$82,C75+2,IF(C75+1=$D$83,C75+2,IF(C75+1=$B$83,C75+2,C75+1)))))),"")</f>
        <v>3296358</v>
      </c>
      <c r="D76" s="160">
        <f>IFERROR(IF(D75+1=$B$82,D75+2,IF(D75+1=$C$83,D75+2,IF(D75+1=$C$82,D75+2,IF(D75+1=$D$82,D75+2,IF(D75+1=$D$83,D75+2,IF(D75+1=$B$83,D75+2,D75+1)))))),"")</f>
        <v>3296388</v>
      </c>
    </row>
    <row r="77" spans="1:4" ht="32.1" customHeight="1">
      <c r="A77" s="160">
        <f>IFERROR(IF(A76+1=$B$82,A76+2,IF(A76+1=$C$83,A76+2,IF(A76+1=$C$82,A76+2,IF(A76+1=$D$82,A76+2,IF(A76+1=$D$83,A76+2,IF(A76+1=$B$83,A76+2,A76+1)))))),"")</f>
        <v>3296289</v>
      </c>
      <c r="B77" s="160">
        <f>IFERROR(IF(B76+1=$B$82,B76+2,IF(B76+1=$C$83,B76+2,IF(B76+1=$C$82,B76+2,IF(B76+1=$D$82,B76+2,IF(B76+1=$D$83,B76+2,IF(B76+1=$B$83,B76+2,B76+1)))))),"")</f>
        <v>3296324</v>
      </c>
      <c r="C77" s="160">
        <f>IFERROR(IF(C76+1=$B$82,C76+2,IF(C76+1=$C$83,C76+2,IF(C76+1=$C$82,C76+2,IF(C76+1=$D$82,C76+2,IF(C76+1=$D$83,C76+2,IF(C76+1=$B$83,C76+2,C76+1)))))),"")</f>
        <v>3296359</v>
      </c>
      <c r="D77" s="160">
        <f>IFERROR(IF(D76+1=$B$82,D76+2,IF(D76+1=$C$83,D76+2,IF(D76+1=$C$82,D76+2,IF(D76+1=$D$82,D76+2,IF(D76+1=$D$83,D76+2,IF(D76+1=$B$83,D76+2,D76+1)))))),"")</f>
        <v>3296389</v>
      </c>
    </row>
    <row r="78" spans="1:4" ht="32.1" customHeight="1">
      <c r="A78" s="160">
        <f>IFERROR(IF(A77+1=$B$82,A77+2,IF(A77+1=$C$83,A77+2,IF(A77+1=$C$82,A77+2,IF(A77+1=$D$82,A77+2,IF(A77+1=$D$83,A77+2,IF(A77+1=$B$83,A77+2,A77+1)))))),"")</f>
        <v>3296290</v>
      </c>
      <c r="B78" s="160">
        <f>IFERROR(IF(B77+1=$B$82,B77+2,IF(B77+1=$C$83,B77+2,IF(B77+1=$C$82,B77+2,IF(B77+1=$D$82,B77+2,IF(B77+1=$D$83,B77+2,IF(B77+1=$B$83,B77+2,B77+1)))))),"")</f>
        <v>3296325</v>
      </c>
      <c r="C78" s="160">
        <f>IFERROR(IF(C77+1=$B$82,C77+2,IF(C77+1=$C$83,C77+2,IF(C77+1=$C$82,C77+2,IF(C77+1=$D$82,C77+2,IF(C77+1=$D$83,C77+2,IF(C77+1=$B$83,C77+2,C77+1)))))),"")</f>
        <v>3296360</v>
      </c>
      <c r="D78" s="160">
        <f>IFERROR(IF(D77+1=$B$82,D77+2,IF(D77+1=$C$83,D77+2,IF(D77+1=$C$82,D77+2,IF(D77+1=$D$82,D77+2,IF(D77+1=$D$83,D77+2,IF(D77+1=$B$83,D77+2,D77+1)))))),"")</f>
        <v>3296390</v>
      </c>
    </row>
    <row r="79" spans="1:4" ht="32.1" customHeight="1">
      <c r="A79" s="160">
        <f>IFERROR(IF(A78+1=$B$82,A78+2,IF(A78+1=$C$83,A78+2,IF(A78+1=$C$82,A78+2,IF(A78+1=$D$82,A78+2,IF(A78+1=$D$83,A78+2,IF(A78+1=$B$83,A78+2,A78+1)))))),"")</f>
        <v>3296291</v>
      </c>
      <c r="B79" s="160">
        <f>IFERROR(IF(B78+1=$B$82,B78+2,IF(B78+1=$C$83,B78+2,IF(B78+1=$C$82,B78+2,IF(B78+1=$D$82,B78+2,IF(B78+1=$D$83,B78+2,IF(B78+1=$B$83,B78+2,B78+1)))))),"")</f>
        <v>3296326</v>
      </c>
      <c r="C79" s="160">
        <f>IFERROR(IF(C78+1=$B$82,C78+2,IF(C78+1=$C$83,C78+2,IF(C78+1=$C$82,C78+2,IF(C78+1=$D$82,C78+2,IF(C78+1=$D$83,C78+2,IF(C78+1=$B$83,C78+2,C78+1)))))),"")</f>
        <v>3296361</v>
      </c>
      <c r="D79" s="160">
        <f>IFERROR(IF(D78+1=$B$82,D78+2,IF(D78+1=$C$83,D78+2,IF(D78+1=$C$82,D78+2,IF(D78+1=$D$82,D78+2,IF(D78+1=$D$83,D78+2,IF(D78+1=$B$83,D78+2,D78+1)))))),"")</f>
        <v>3296391</v>
      </c>
    </row>
    <row r="80" spans="1:4" ht="32.1" customHeight="1">
      <c r="A80" s="160">
        <f>IFERROR(IF(A79+1=$B$82,A79+2,IF(A79+1=$C$83,A79+2,IF(A79+1=$C$82,A79+2,IF(A79+1=$D$82,A79+2,IF(A79+1=$D$83,A79+2,IF(A79+1=$B$83,A79+2,A79+1)))))),"")</f>
        <v>3296292</v>
      </c>
      <c r="B80" s="160">
        <f>IFERROR(IF(B79+1=$B$82,B79+2,IF(B79+1=$C$83,B79+2,IF(B79+1=$C$82,B79+2,IF(B79+1=$D$82,B79+2,IF(B79+1=$D$83,B79+2,IF(B79+1=$B$83,B79+2,B79+1)))))),"")</f>
        <v>3296327</v>
      </c>
      <c r="C80" s="160">
        <f>IFERROR(IF(C79+1=$B$82,C79+2,IF(C79+1=$C$83,C79+2,IF(C79+1=$C$82,C79+2,IF(C79+1=$D$82,C79+2,IF(C79+1=$D$83,C79+2,IF(C79+1=$B$83,C79+2,C79+1)))))),"")</f>
        <v>3296362</v>
      </c>
      <c r="D80" s="160">
        <f>IFERROR(IF(D79+1=$B$82,D79+2,IF(D79+1=$C$83,D79+2,IF(D79+1=$C$82,D79+2,IF(D79+1=$D$82,D79+2,IF(D79+1=$D$83,D79+2,IF(D79+1=$B$83,D79+2,D79+1)))))),"")</f>
        <v>3296392</v>
      </c>
    </row>
    <row r="81" spans="1:4">
      <c r="A81" s="22"/>
      <c r="B81" s="22"/>
      <c r="C81" s="22"/>
      <c r="D81" s="22"/>
    </row>
    <row r="82" spans="1:4" ht="18.75">
      <c r="A82" s="161" t="s">
        <v>44</v>
      </c>
      <c r="B82" s="162"/>
      <c r="C82" s="162"/>
      <c r="D82" s="162"/>
    </row>
    <row r="83" spans="1:4" ht="18.75">
      <c r="A83" s="161"/>
      <c r="B83" s="162"/>
      <c r="C83" s="59"/>
      <c r="D83" s="23"/>
    </row>
    <row r="84" spans="1:4" ht="18.75">
      <c r="A84" s="164" t="s">
        <v>45</v>
      </c>
      <c r="B84" s="164"/>
      <c r="C84" s="59"/>
      <c r="D84" s="24"/>
    </row>
    <row r="85" spans="1:4" ht="21">
      <c r="A85" s="187" t="s">
        <v>8</v>
      </c>
      <c r="B85" s="142" t="s">
        <v>9</v>
      </c>
      <c r="C85" s="142"/>
      <c r="D85" s="20" t="s">
        <v>14</v>
      </c>
    </row>
    <row r="86" spans="1:4" ht="18.75">
      <c r="A86" s="194" t="str">
        <f>IF(AND('school entry'!$B$5=""),"",'school entry'!$B$5)</f>
        <v>G.S.S.S. Chandawal</v>
      </c>
      <c r="B86" s="174">
        <f>C53+1</f>
        <v>3296287</v>
      </c>
      <c r="C86" s="174">
        <v>3296292</v>
      </c>
      <c r="D86" s="169">
        <f>IF(AND(C86=""),"",(C86-B86)+1)</f>
        <v>6</v>
      </c>
    </row>
    <row r="87" spans="1:4" ht="18.75">
      <c r="A87" s="194" t="str">
        <f>IF(AND('school entry'!$B$6=""),"",'school entry'!$B$6)</f>
        <v>G.G.S.S. Chandawal</v>
      </c>
      <c r="B87" s="174">
        <f>C54+1</f>
        <v>3296322</v>
      </c>
      <c r="C87" s="174">
        <v>3296327</v>
      </c>
      <c r="D87" s="169">
        <f t="shared" ref="D87:D89" si="3">IF(AND(C87=""),"",(C87-B87)+1)</f>
        <v>6</v>
      </c>
    </row>
    <row r="88" spans="1:4" ht="18.75">
      <c r="A88" s="194" t="str">
        <f>IF(AND('school entry'!$B$7=""),"",'school entry'!$B$7)</f>
        <v>Adarsh Bal Niketan Chandawal</v>
      </c>
      <c r="B88" s="174">
        <f>C55+1</f>
        <v>3296357</v>
      </c>
      <c r="C88" s="174">
        <v>3296362</v>
      </c>
      <c r="D88" s="169">
        <f t="shared" si="3"/>
        <v>6</v>
      </c>
    </row>
    <row r="89" spans="1:4" ht="18.75">
      <c r="A89" s="194" t="str">
        <f>IF(AND('school entry'!$B$8=""),"",'school entry'!$B$8)</f>
        <v>G.S.S.S. Murdawa</v>
      </c>
      <c r="B89" s="174">
        <f>C56+1</f>
        <v>3296387</v>
      </c>
      <c r="C89" s="174">
        <v>3296392</v>
      </c>
      <c r="D89" s="169">
        <f t="shared" si="3"/>
        <v>6</v>
      </c>
    </row>
    <row r="90" spans="1:4" ht="18.75">
      <c r="A90" s="194" t="str">
        <f>IF(AND('school entry'!$B$9=""),"",'school entry'!$B$9)</f>
        <v>G.S.S.S. Khokhara</v>
      </c>
      <c r="B90" s="188"/>
      <c r="C90" s="167"/>
      <c r="D90" s="170"/>
    </row>
    <row r="91" spans="1:4" ht="18.75">
      <c r="A91" s="194" t="str">
        <f>IF(AND('school entry'!$B$10=""),"",'school entry'!$B$10)</f>
        <v>Dayand sec. School Chandawal</v>
      </c>
      <c r="B91" s="188"/>
      <c r="C91" s="167"/>
      <c r="D91" s="170"/>
    </row>
    <row r="92" spans="1:4" ht="18.75">
      <c r="A92" s="25"/>
      <c r="B92" s="142" t="s">
        <v>46</v>
      </c>
      <c r="C92" s="142"/>
      <c r="D92" s="26">
        <f>SUM(D86:D91)</f>
        <v>24</v>
      </c>
    </row>
    <row r="93" spans="1:4" ht="18.75">
      <c r="A93" s="25"/>
      <c r="B93" s="19"/>
      <c r="C93" s="19"/>
      <c r="D93" s="18"/>
    </row>
    <row r="94" spans="1:4" ht="18.75">
      <c r="A94" s="25"/>
      <c r="B94" s="19"/>
      <c r="C94" s="19"/>
      <c r="D94" s="18"/>
    </row>
    <row r="95" spans="1:4" ht="18.75">
      <c r="A95" s="25"/>
      <c r="B95" s="19"/>
      <c r="C95" s="19"/>
      <c r="D95" s="18"/>
    </row>
    <row r="96" spans="1:4" ht="17.25">
      <c r="A96" s="189" t="s">
        <v>47</v>
      </c>
      <c r="B96" s="189"/>
      <c r="C96" s="189" t="s">
        <v>48</v>
      </c>
      <c r="D96" s="189"/>
    </row>
    <row r="97" spans="1:4" ht="25.5" customHeight="1">
      <c r="A97" s="25"/>
      <c r="B97" s="19"/>
      <c r="C97" s="19"/>
      <c r="D97" s="18"/>
    </row>
    <row r="98" spans="1:4" ht="36" customHeight="1"/>
    <row r="99" spans="1:4" s="34" customFormat="1" ht="24" customHeight="1">
      <c r="A99" s="190" t="str">
        <f>A67</f>
        <v>Government Sr. Secondary School Chandawal Nagar</v>
      </c>
      <c r="B99" s="190"/>
      <c r="C99" s="190"/>
      <c r="D99" s="190"/>
    </row>
    <row r="100" spans="1:4" s="34" customFormat="1" ht="18.75">
      <c r="A100" s="191" t="str">
        <f>A68</f>
        <v>Secondary Board Exam - 2020</v>
      </c>
      <c r="B100" s="191"/>
      <c r="C100" s="191"/>
      <c r="D100" s="191"/>
    </row>
    <row r="101" spans="1:4" s="34" customFormat="1" ht="18.75">
      <c r="A101" s="175" t="s">
        <v>36</v>
      </c>
      <c r="B101" s="39">
        <f>B69</f>
        <v>43901</v>
      </c>
      <c r="C101" s="175" t="s">
        <v>35</v>
      </c>
      <c r="D101" s="38" t="str">
        <f>D69</f>
        <v>8:30 to 11:45 AM</v>
      </c>
    </row>
    <row r="102" spans="1:4" s="34" customFormat="1" ht="21">
      <c r="A102" s="192" t="s">
        <v>39</v>
      </c>
      <c r="B102" s="192"/>
      <c r="C102" s="60">
        <f>C70</f>
        <v>20040</v>
      </c>
      <c r="D102" s="180"/>
    </row>
    <row r="103" spans="1:4" s="34" customFormat="1" ht="26.25">
      <c r="A103" s="193" t="s">
        <v>38</v>
      </c>
      <c r="B103" s="60" t="str">
        <f>B71</f>
        <v>Political Science</v>
      </c>
      <c r="C103" s="193" t="s">
        <v>42</v>
      </c>
      <c r="D103" s="173">
        <v>4</v>
      </c>
    </row>
    <row r="104" spans="1:4" s="34" customFormat="1" ht="26.25">
      <c r="A104" s="58"/>
      <c r="B104" s="155"/>
      <c r="C104" s="58"/>
      <c r="D104" s="15"/>
    </row>
    <row r="105" spans="1:4">
      <c r="A105" s="186" t="s">
        <v>43</v>
      </c>
      <c r="B105" s="186"/>
      <c r="C105" s="186"/>
      <c r="D105" s="186"/>
    </row>
    <row r="106" spans="1:4" ht="23.25">
      <c r="A106" s="159" t="s">
        <v>21</v>
      </c>
      <c r="B106" s="159" t="s">
        <v>22</v>
      </c>
      <c r="C106" s="159" t="s">
        <v>24</v>
      </c>
      <c r="D106" s="159" t="s">
        <v>50</v>
      </c>
    </row>
    <row r="107" spans="1:4" ht="32.1" customHeight="1">
      <c r="A107" s="160">
        <f>IFERROR(IF(B118=$B$114,B118+1,IF(B118=$B$114,B118+1,IF(B118=$B$114,B118+1,IF(B118=$D$114,B118+1,IF(B118=$C$114,B118+1,IF(B118=$B$115,B118+1,B118)))))),"")</f>
        <v>3296293</v>
      </c>
      <c r="B107" s="160">
        <f>IFERROR(IF(B119=$B$114,B119+1,IF(B119=$B$114,B119+1,IF(B119=$B$114,B119+1,IF(B119=$D$114,B119+1,IF(B119=$C$114,B119+1,IF(B119=$B$115,B119+1,B119)))))),"")</f>
        <v>3296328</v>
      </c>
      <c r="C107" s="160">
        <f>IFERROR(IF(B120=$B$114,B120+1,IF(B120=$B$114,B120+1,IF(B120=$B$114,B120+1,IF(B120=$D$114,B120+1,IF(B120=$C$114,B120+1,IF(B120=$B$115,B120+1,B120)))))),"")</f>
        <v>3296363</v>
      </c>
      <c r="D107" s="160">
        <f>IFERROR(IF(B121=$B$114,B121+1,IF(B121=$B$114,B121+1,IF(B121=$B$114,B121+1,IF(B121=$D$114,B121+1,IF(B121=$C$114,B121+1,IF(B121=$B$115,B121+1,B121)))))),"")</f>
        <v>3296393</v>
      </c>
    </row>
    <row r="108" spans="1:4" ht="32.1" customHeight="1">
      <c r="A108" s="160">
        <f>IFERROR(IF(A107+1=$B$114,A107+2,IF(A107+1=$C$115,A107+2,IF(A107+1=$C$114,A107+2,IF(A107+1=$D$114,A107+2,IF(A107+1=$D$115,A107+2,IF(A107+1=$B$115,A107+2,A107+1)))))),"")</f>
        <v>3296294</v>
      </c>
      <c r="B108" s="160">
        <f>IFERROR(IF(B107+1=$B$114,B107+2,IF(B107+1=$C$115,B107+2,IF(B107+1=$C$114,B107+2,IF(B107+1=$D$114,B107+2,IF(B107+1=$D$115,B107+2,IF(B107+1=$B$115,B107+2,B107+1)))))),"")</f>
        <v>3296329</v>
      </c>
      <c r="C108" s="160">
        <f>IFERROR(IF(C107+1=$B$114,C107+2,IF(C107+1=$C$115,C107+2,IF(C107+1=$C$114,C107+2,IF(C107+1=$D$114,C107+2,IF(C107+1=$D$115,C107+2,IF(C107+1=$B$115,C107+2,C107+1)))))),"")</f>
        <v>3296364</v>
      </c>
      <c r="D108" s="160">
        <f>IFERROR(IF(D107+1=$B$114,D107+2,IF(D107+1=$C$115,D107+2,IF(D107+1=$C$114,D107+2,IF(D107+1=$D$114,D107+2,IF(D107+1=$D$115,D107+2,IF(D107+1=$B$115,D107+2,D107+1)))))),"")</f>
        <v>3296394</v>
      </c>
    </row>
    <row r="109" spans="1:4" ht="32.1" customHeight="1">
      <c r="A109" s="160">
        <f>IFERROR(IF(A108+1=$B$114,A108+2,IF(A108+1=$C$115,A108+2,IF(A108+1=$C$114,A108+2,IF(A108+1=$D$114,A108+2,IF(A108+1=$D$115,A108+2,IF(A108+1=$B$115,A108+2,A108+1)))))),"")</f>
        <v>3296295</v>
      </c>
      <c r="B109" s="160">
        <f>IFERROR(IF(B108+1=$B$114,B108+2,IF(B108+1=$C$115,B108+2,IF(B108+1=$C$114,B108+2,IF(B108+1=$D$114,B108+2,IF(B108+1=$D$115,B108+2,IF(B108+1=$B$115,B108+2,B108+1)))))),"")</f>
        <v>3296330</v>
      </c>
      <c r="C109" s="160">
        <f>IFERROR(IF(C108+1=$B$114,C108+2,IF(C108+1=$C$115,C108+2,IF(C108+1=$C$114,C108+2,IF(C108+1=$D$114,C108+2,IF(C108+1=$D$115,C108+2,IF(C108+1=$B$115,C108+2,C108+1)))))),"")</f>
        <v>3296365</v>
      </c>
      <c r="D109" s="160">
        <f>IFERROR(IF(D108+1=$B$114,D108+2,IF(D108+1=$C$115,D108+2,IF(D108+1=$C$114,D108+2,IF(D108+1=$D$114,D108+2,IF(D108+1=$D$115,D108+2,IF(D108+1=$B$115,D108+2,D108+1)))))),"")</f>
        <v>3296395</v>
      </c>
    </row>
    <row r="110" spans="1:4" ht="32.1" customHeight="1">
      <c r="A110" s="160">
        <f>IFERROR(IF(A109+1=$B$114,A109+2,IF(A109+1=$C$115,A109+2,IF(A109+1=$C$114,A109+2,IF(A109+1=$D$114,A109+2,IF(A109+1=$D$115,A109+2,IF(A109+1=$B$115,A109+2,A109+1)))))),"")</f>
        <v>3296296</v>
      </c>
      <c r="B110" s="160">
        <f>IFERROR(IF(B109+1=$B$114,B109+2,IF(B109+1=$C$115,B109+2,IF(B109+1=$C$114,B109+2,IF(B109+1=$D$114,B109+2,IF(B109+1=$D$115,B109+2,IF(B109+1=$B$115,B109+2,B109+1)))))),"")</f>
        <v>3296331</v>
      </c>
      <c r="C110" s="160">
        <f>IFERROR(IF(C109+1=$B$114,C109+2,IF(C109+1=$C$115,C109+2,IF(C109+1=$C$114,C109+2,IF(C109+1=$D$114,C109+2,IF(C109+1=$D$115,C109+2,IF(C109+1=$B$115,C109+2,C109+1)))))),"")</f>
        <v>3296366</v>
      </c>
      <c r="D110" s="160">
        <f>IFERROR(IF(D109+1=$B$114,D109+2,IF(D109+1=$C$115,D109+2,IF(D109+1=$C$114,D109+2,IF(D109+1=$D$114,D109+2,IF(D109+1=$D$115,D109+2,IF(D109+1=$B$115,D109+2,D109+1)))))),"")</f>
        <v>3296396</v>
      </c>
    </row>
    <row r="111" spans="1:4" ht="32.1" customHeight="1">
      <c r="A111" s="160">
        <f>IFERROR(IF(A110+1=$B$114,A110+2,IF(A110+1=$C$115,A110+2,IF(A110+1=$C$114,A110+2,IF(A110+1=$D$114,A110+2,IF(A110+1=$D$115,A110+2,IF(A110+1=$B$115,A110+2,A110+1)))))),"")</f>
        <v>3296297</v>
      </c>
      <c r="B111" s="160">
        <f>IFERROR(IF(B110+1=$B$114,B110+2,IF(B110+1=$C$115,B110+2,IF(B110+1=$C$114,B110+2,IF(B110+1=$D$114,B110+2,IF(B110+1=$D$115,B110+2,IF(B110+1=$B$115,B110+2,B110+1)))))),"")</f>
        <v>3296332</v>
      </c>
      <c r="C111" s="160">
        <f>IFERROR(IF(C110+1=$B$114,C110+2,IF(C110+1=$C$115,C110+2,IF(C110+1=$C$114,C110+2,IF(C110+1=$D$114,C110+2,IF(C110+1=$D$115,C110+2,IF(C110+1=$B$115,C110+2,C110+1)))))),"")</f>
        <v>3296367</v>
      </c>
      <c r="D111" s="160">
        <f>IFERROR(IF(D110+1=$B$114,D110+2,IF(D110+1=$C$115,D110+2,IF(D110+1=$C$114,D110+2,IF(D110+1=$D$114,D110+2,IF(D110+1=$D$115,D110+2,IF(D110+1=$B$115,D110+2,D110+1)))))),"")</f>
        <v>3296397</v>
      </c>
    </row>
    <row r="112" spans="1:4" ht="32.1" customHeight="1">
      <c r="A112" s="160">
        <f>IFERROR(IF(A111+1=$B$114,A111+2,IF(A111+1=$C$115,A111+2,IF(A111+1=$C$114,A111+2,IF(A111+1=$D$114,A111+2,IF(A111+1=$D$115,A111+2,IF(A111+1=$B$115,A111+2,A111+1)))))),"")</f>
        <v>3296298</v>
      </c>
      <c r="B112" s="160">
        <f>IFERROR(IF(B111+1=$B$114,B111+2,IF(B111+1=$C$115,B111+2,IF(B111+1=$C$114,B111+2,IF(B111+1=$D$114,B111+2,IF(B111+1=$D$115,B111+2,IF(B111+1=$B$115,B111+2,B111+1)))))),"")</f>
        <v>3296333</v>
      </c>
      <c r="C112" s="160">
        <f>IFERROR(IF(C111+1=$B$114,C111+2,IF(C111+1=$C$115,C111+2,IF(C111+1=$C$114,C111+2,IF(C111+1=$D$114,C111+2,IF(C111+1=$D$115,C111+2,IF(C111+1=$B$115,C111+2,C111+1)))))),"")</f>
        <v>3296368</v>
      </c>
      <c r="D112" s="160">
        <f>IFERROR(IF(D111+1=$B$114,D111+2,IF(D111+1=$C$115,D111+2,IF(D111+1=$C$114,D111+2,IF(D111+1=$D$114,D111+2,IF(D111+1=$D$115,D111+2,IF(D111+1=$B$115,D111+2,D111+1)))))),"")</f>
        <v>3296398</v>
      </c>
    </row>
    <row r="113" spans="1:4">
      <c r="A113" s="22"/>
      <c r="B113" s="22"/>
      <c r="C113" s="22"/>
      <c r="D113" s="22"/>
    </row>
    <row r="114" spans="1:4" ht="18.75">
      <c r="A114" s="161" t="s">
        <v>44</v>
      </c>
      <c r="B114" s="162"/>
      <c r="C114" s="162"/>
      <c r="D114" s="162"/>
    </row>
    <row r="115" spans="1:4" ht="18.75">
      <c r="A115" s="161"/>
      <c r="B115" s="162"/>
      <c r="C115" s="59"/>
      <c r="D115" s="23"/>
    </row>
    <row r="116" spans="1:4" ht="18.75">
      <c r="A116" s="164" t="s">
        <v>45</v>
      </c>
      <c r="B116" s="164"/>
      <c r="C116" s="59"/>
      <c r="D116" s="24"/>
    </row>
    <row r="117" spans="1:4" ht="21">
      <c r="A117" s="187" t="s">
        <v>8</v>
      </c>
      <c r="B117" s="142" t="s">
        <v>9</v>
      </c>
      <c r="C117" s="142"/>
      <c r="D117" s="20" t="s">
        <v>14</v>
      </c>
    </row>
    <row r="118" spans="1:4" ht="18.75">
      <c r="A118" s="194" t="str">
        <f>IF(AND('school entry'!$B$5=""),"",'school entry'!$B$5)</f>
        <v>G.S.S.S. Chandawal</v>
      </c>
      <c r="B118" s="174">
        <f>C86+1</f>
        <v>3296293</v>
      </c>
      <c r="C118" s="174">
        <v>3296298</v>
      </c>
      <c r="D118" s="169">
        <f>IF(AND(C118=""),"",(C118-B118)+1)</f>
        <v>6</v>
      </c>
    </row>
    <row r="119" spans="1:4" ht="18.75">
      <c r="A119" s="194" t="str">
        <f>IF(AND('school entry'!$B$6=""),"",'school entry'!$B$6)</f>
        <v>G.G.S.S. Chandawal</v>
      </c>
      <c r="B119" s="174">
        <f>C87+1</f>
        <v>3296328</v>
      </c>
      <c r="C119" s="174">
        <v>3296333</v>
      </c>
      <c r="D119" s="169">
        <f t="shared" ref="D119:D121" si="4">IF(AND(C119=""),"",(C119-B119)+1)</f>
        <v>6</v>
      </c>
    </row>
    <row r="120" spans="1:4" ht="18.75">
      <c r="A120" s="194" t="str">
        <f>IF(AND('school entry'!$B$7=""),"",'school entry'!$B$7)</f>
        <v>Adarsh Bal Niketan Chandawal</v>
      </c>
      <c r="B120" s="174">
        <f>C88+1</f>
        <v>3296363</v>
      </c>
      <c r="C120" s="174">
        <v>3296368</v>
      </c>
      <c r="D120" s="169">
        <f t="shared" si="4"/>
        <v>6</v>
      </c>
    </row>
    <row r="121" spans="1:4" ht="18.75">
      <c r="A121" s="194" t="str">
        <f>IF(AND('school entry'!$B$8=""),"",'school entry'!$B$8)</f>
        <v>G.S.S.S. Murdawa</v>
      </c>
      <c r="B121" s="174">
        <f>C89+1</f>
        <v>3296393</v>
      </c>
      <c r="C121" s="174">
        <v>3296398</v>
      </c>
      <c r="D121" s="169">
        <f t="shared" si="4"/>
        <v>6</v>
      </c>
    </row>
    <row r="122" spans="1:4" ht="18.75">
      <c r="A122" s="194" t="str">
        <f>IF(AND('school entry'!$B$9=""),"",'school entry'!$B$9)</f>
        <v>G.S.S.S. Khokhara</v>
      </c>
      <c r="B122" s="188"/>
      <c r="C122" s="167"/>
      <c r="D122" s="170"/>
    </row>
    <row r="123" spans="1:4" ht="18.75">
      <c r="A123" s="194" t="str">
        <f>IF(AND('school entry'!$B$10=""),"",'school entry'!$B$10)</f>
        <v>Dayand sec. School Chandawal</v>
      </c>
      <c r="B123" s="188"/>
      <c r="C123" s="167"/>
      <c r="D123" s="170"/>
    </row>
    <row r="124" spans="1:4" ht="18.75">
      <c r="A124" s="25"/>
      <c r="B124" s="142" t="s">
        <v>46</v>
      </c>
      <c r="C124" s="142"/>
      <c r="D124" s="26">
        <f>SUM(D118:D123)</f>
        <v>24</v>
      </c>
    </row>
    <row r="125" spans="1:4" ht="18.75">
      <c r="A125" s="25"/>
      <c r="B125" s="19"/>
      <c r="C125" s="19"/>
      <c r="D125" s="18"/>
    </row>
    <row r="126" spans="1:4" ht="18.75">
      <c r="A126" s="25"/>
      <c r="B126" s="19"/>
      <c r="C126" s="19"/>
      <c r="D126" s="18"/>
    </row>
    <row r="127" spans="1:4" ht="18.75">
      <c r="A127" s="25"/>
      <c r="B127" s="19"/>
      <c r="C127" s="19"/>
      <c r="D127" s="18"/>
    </row>
    <row r="128" spans="1:4" ht="17.25">
      <c r="A128" s="189" t="s">
        <v>47</v>
      </c>
      <c r="B128" s="189"/>
      <c r="C128" s="189" t="s">
        <v>48</v>
      </c>
      <c r="D128" s="189"/>
    </row>
    <row r="129" spans="1:4" ht="34.5" customHeight="1">
      <c r="A129" s="25"/>
      <c r="B129" s="19"/>
      <c r="C129" s="19"/>
      <c r="D129" s="18"/>
    </row>
    <row r="130" spans="1:4" ht="37.5" customHeight="1"/>
    <row r="131" spans="1:4" s="34" customFormat="1" ht="20.25">
      <c r="A131" s="190" t="str">
        <f>A99</f>
        <v>Government Sr. Secondary School Chandawal Nagar</v>
      </c>
      <c r="B131" s="190"/>
      <c r="C131" s="190"/>
      <c r="D131" s="190"/>
    </row>
    <row r="132" spans="1:4" s="34" customFormat="1" ht="18.75">
      <c r="A132" s="191" t="str">
        <f>A100</f>
        <v>Secondary Board Exam - 2020</v>
      </c>
      <c r="B132" s="191"/>
      <c r="C132" s="191"/>
      <c r="D132" s="191"/>
    </row>
    <row r="133" spans="1:4" s="34" customFormat="1" ht="18.75">
      <c r="A133" s="175" t="s">
        <v>36</v>
      </c>
      <c r="B133" s="39">
        <f>B101</f>
        <v>43901</v>
      </c>
      <c r="C133" s="175" t="s">
        <v>35</v>
      </c>
      <c r="D133" s="38" t="str">
        <f>D101</f>
        <v>8:30 to 11:45 AM</v>
      </c>
    </row>
    <row r="134" spans="1:4" s="34" customFormat="1" ht="21">
      <c r="A134" s="192" t="s">
        <v>39</v>
      </c>
      <c r="B134" s="192"/>
      <c r="C134" s="60">
        <f>C102</f>
        <v>20040</v>
      </c>
      <c r="D134" s="180"/>
    </row>
    <row r="135" spans="1:4" s="34" customFormat="1" ht="26.25">
      <c r="A135" s="193" t="s">
        <v>38</v>
      </c>
      <c r="B135" s="60" t="str">
        <f>B103</f>
        <v>Political Science</v>
      </c>
      <c r="C135" s="193" t="s">
        <v>42</v>
      </c>
      <c r="D135" s="173">
        <v>5</v>
      </c>
    </row>
    <row r="136" spans="1:4" s="34" customFormat="1" ht="26.25">
      <c r="A136" s="58"/>
      <c r="B136" s="155"/>
      <c r="C136" s="58"/>
      <c r="D136" s="15"/>
    </row>
    <row r="137" spans="1:4">
      <c r="A137" s="186" t="s">
        <v>43</v>
      </c>
      <c r="B137" s="186"/>
      <c r="C137" s="186"/>
      <c r="D137" s="186"/>
    </row>
    <row r="138" spans="1:4" ht="23.25">
      <c r="A138" s="159" t="s">
        <v>21</v>
      </c>
      <c r="B138" s="159" t="s">
        <v>22</v>
      </c>
      <c r="C138" s="159" t="s">
        <v>24</v>
      </c>
      <c r="D138" s="159" t="s">
        <v>50</v>
      </c>
    </row>
    <row r="139" spans="1:4" ht="33" customHeight="1">
      <c r="A139" s="160">
        <f>IFERROR(IF(B150=$B$146,B150+1,IF(B150=$B$146,B150+1,IF(B150=$B$146,B150+1,IF(B150=$D$146,B150+1,IF(B150=$C$146,B150+1,IF(B150=$B$147,B150+1,B150)))))),"")</f>
        <v>3296299</v>
      </c>
      <c r="B139" s="160">
        <f>IFERROR(IF(B151=$B$146,B151+1,IF(B151=$B$146,B151+1,IF(B151=$B$146,B151+1,IF(B151=$D$146,B151+1,IF(B151=$C$146,B151+1,IF(B151=$B$147,B151+1,B151)))))),"")</f>
        <v>3296334</v>
      </c>
      <c r="C139" s="160">
        <f>IFERROR(IF(B152=$B$146,B152+1,IF(B152=$B$146,B152+1,IF(B152=$B$146,B152+1,IF(B152=$D$146,B152+1,IF(B152=$C$146,B152+1,IF(B152=$B$147,B152+1,B152)))))),"")</f>
        <v>3296369</v>
      </c>
      <c r="D139" s="160">
        <f>IFERROR(IF(B153=$B$146,B153+1,IF(B153=$B$146,B153+1,IF(B153=$B$146,B153+1,IF(B153=$D$146,B153+1,IF(B153=$C$146,B153+1,IF(B153=$B$147,B153+1,B153)))))),"")</f>
        <v>3296399</v>
      </c>
    </row>
    <row r="140" spans="1:4" ht="33" customHeight="1">
      <c r="A140" s="160">
        <f>IFERROR(IF(A139+1=$B$146,A139+2,IF(A139+1=$C$147,A139+2,IF(A139+1=$C$146,A139+2,IF(A139+1=$D$146,A139+2,IF(A139+1=$D$147,A139+2,IF(A139+1=$B$147,A139+2,A139+1)))))),"")</f>
        <v>3296300</v>
      </c>
      <c r="B140" s="160">
        <f>IFERROR(IF(B139+1=$B$146,B139+2,IF(B139+1=$C$147,B139+2,IF(B139+1=$C$146,B139+2,IF(B139+1=$D$146,B139+2,IF(B139+1=$D$147,B139+2,IF(B139+1=$B$147,B139+2,B139+1)))))),"")</f>
        <v>3296335</v>
      </c>
      <c r="C140" s="160">
        <f>IFERROR(IF(C139+1=$B$146,C139+2,IF(C139+1=$C$147,C139+2,IF(C139+1=$C$146,C139+2,IF(C139+1=$D$146,C139+2,IF(C139+1=$D$147,C139+2,IF(C139+1=$B$147,C139+2,C139+1)))))),"")</f>
        <v>3296370</v>
      </c>
      <c r="D140" s="160">
        <f>IFERROR(IF(D139+1=$B$146,D139+2,IF(D139+1=$C$147,D139+2,IF(D139+1=$C$146,D139+2,IF(D139+1=$D$146,D139+2,IF(D139+1=$D$147,D139+2,IF(D139+1=$B$147,D139+2,D139+1)))))),"")</f>
        <v>3296400</v>
      </c>
    </row>
    <row r="141" spans="1:4" ht="33" customHeight="1">
      <c r="A141" s="160">
        <f>IFERROR(IF(A140+1=$B$146,A140+2,IF(A140+1=$C$147,A140+2,IF(A140+1=$C$146,A140+2,IF(A140+1=$D$146,A140+2,IF(A140+1=$D$147,A140+2,IF(A140+1=$B$147,A140+2,A140+1)))))),"")</f>
        <v>3296301</v>
      </c>
      <c r="B141" s="160">
        <f>IFERROR(IF(B140+1=$B$146,B140+2,IF(B140+1=$C$147,B140+2,IF(B140+1=$C$146,B140+2,IF(B140+1=$D$146,B140+2,IF(B140+1=$D$147,B140+2,IF(B140+1=$B$147,B140+2,B140+1)))))),"")</f>
        <v>3296336</v>
      </c>
      <c r="C141" s="160">
        <f>IFERROR(IF(C140+1=$B$146,C140+2,IF(C140+1=$C$147,C140+2,IF(C140+1=$C$146,C140+2,IF(C140+1=$D$146,C140+2,IF(C140+1=$D$147,C140+2,IF(C140+1=$B$147,C140+2,C140+1)))))),"")</f>
        <v>3296371</v>
      </c>
      <c r="D141" s="160">
        <f>IFERROR(IF(D140+1=$B$146,D140+2,IF(D140+1=$C$147,D140+2,IF(D140+1=$C$146,D140+2,IF(D140+1=$D$146,D140+2,IF(D140+1=$D$147,D140+2,IF(D140+1=$B$147,D140+2,D140+1)))))),"")</f>
        <v>3296401</v>
      </c>
    </row>
    <row r="142" spans="1:4" ht="33" customHeight="1">
      <c r="A142" s="160">
        <f>IFERROR(IF(A141+1=$B$146,A141+2,IF(A141+1=$C$147,A141+2,IF(A141+1=$C$146,A141+2,IF(A141+1=$D$146,A141+2,IF(A141+1=$D$147,A141+2,IF(A141+1=$B$147,A141+2,A141+1)))))),"")</f>
        <v>3296302</v>
      </c>
      <c r="B142" s="160">
        <f>IFERROR(IF(B141+1=$B$146,B141+2,IF(B141+1=$C$147,B141+2,IF(B141+1=$C$146,B141+2,IF(B141+1=$D$146,B141+2,IF(B141+1=$D$147,B141+2,IF(B141+1=$B$147,B141+2,B141+1)))))),"")</f>
        <v>3296337</v>
      </c>
      <c r="C142" s="160">
        <f>IFERROR(IF(C141+1=$B$146,C141+2,IF(C141+1=$C$147,C141+2,IF(C141+1=$C$146,C141+2,IF(C141+1=$D$146,C141+2,IF(C141+1=$D$147,C141+2,IF(C141+1=$B$147,C141+2,C141+1)))))),"")</f>
        <v>3296372</v>
      </c>
      <c r="D142" s="160">
        <f>IFERROR(IF(D141+1=$B$146,D141+2,IF(D141+1=$C$147,D141+2,IF(D141+1=$C$146,D141+2,IF(D141+1=$D$146,D141+2,IF(D141+1=$D$147,D141+2,IF(D141+1=$B$147,D141+2,D141+1)))))),"")</f>
        <v>3296402</v>
      </c>
    </row>
    <row r="143" spans="1:4" ht="33" customHeight="1">
      <c r="A143" s="160">
        <f>IFERROR(IF(A142+1=$B$146,A142+2,IF(A142+1=$C$147,A142+2,IF(A142+1=$C$146,A142+2,IF(A142+1=$D$146,A142+2,IF(A142+1=$D$147,A142+2,IF(A142+1=$B$147,A142+2,A142+1)))))),"")</f>
        <v>3296303</v>
      </c>
      <c r="B143" s="160">
        <f>IFERROR(IF(B142+1=$B$146,B142+2,IF(B142+1=$C$147,B142+2,IF(B142+1=$C$146,B142+2,IF(B142+1=$D$146,B142+2,IF(B142+1=$D$147,B142+2,IF(B142+1=$B$147,B142+2,B142+1)))))),"")</f>
        <v>3296338</v>
      </c>
      <c r="C143" s="160">
        <f>IFERROR(IF(C142+1=$B$146,C142+2,IF(C142+1=$C$147,C142+2,IF(C142+1=$C$146,C142+2,IF(C142+1=$D$146,C142+2,IF(C142+1=$D$147,C142+2,IF(C142+1=$B$147,C142+2,C142+1)))))),"")</f>
        <v>3296373</v>
      </c>
      <c r="D143" s="160">
        <f>IFERROR(IF(D142+1=$B$146,D142+2,IF(D142+1=$C$147,D142+2,IF(D142+1=$C$146,D142+2,IF(D142+1=$D$146,D142+2,IF(D142+1=$D$147,D142+2,IF(D142+1=$B$147,D142+2,D142+1)))))),"")</f>
        <v>3296403</v>
      </c>
    </row>
    <row r="144" spans="1:4" ht="33" customHeight="1">
      <c r="A144" s="160">
        <f>IFERROR(IF(A143+1=$B$146,A143+2,IF(A143+1=$C$147,A143+2,IF(A143+1=$C$146,A143+2,IF(A143+1=$D$146,A143+2,IF(A143+1=$D$147,A143+2,IF(A143+1=$B$147,A143+2,A143+1)))))),"")</f>
        <v>3296304</v>
      </c>
      <c r="B144" s="160">
        <f>IFERROR(IF(B143+1=$B$146,B143+2,IF(B143+1=$C$147,B143+2,IF(B143+1=$C$146,B143+2,IF(B143+1=$D$146,B143+2,IF(B143+1=$D$147,B143+2,IF(B143+1=$B$147,B143+2,B143+1)))))),"")</f>
        <v>3296339</v>
      </c>
      <c r="C144" s="160">
        <f>IFERROR(IF(C143+1=$B$146,C143+2,IF(C143+1=$C$147,C143+2,IF(C143+1=$C$146,C143+2,IF(C143+1=$D$146,C143+2,IF(C143+1=$D$147,C143+2,IF(C143+1=$B$147,C143+2,C143+1)))))),"")</f>
        <v>3296374</v>
      </c>
      <c r="D144" s="160">
        <f>IFERROR(IF(D143+1=$B$146,D143+2,IF(D143+1=$C$147,D143+2,IF(D143+1=$C$146,D143+2,IF(D143+1=$D$146,D143+2,IF(D143+1=$D$147,D143+2,IF(D143+1=$B$147,D143+2,D143+1)))))),"")</f>
        <v>3296404</v>
      </c>
    </row>
    <row r="145" spans="1:4">
      <c r="A145" s="22"/>
      <c r="B145" s="22"/>
      <c r="C145" s="22"/>
      <c r="D145" s="22"/>
    </row>
    <row r="146" spans="1:4" ht="18.75">
      <c r="A146" s="161" t="s">
        <v>44</v>
      </c>
      <c r="B146" s="162"/>
      <c r="C146" s="162"/>
      <c r="D146" s="162"/>
    </row>
    <row r="147" spans="1:4" ht="18.75">
      <c r="A147" s="161"/>
      <c r="B147" s="162"/>
      <c r="C147" s="59"/>
      <c r="D147" s="23"/>
    </row>
    <row r="148" spans="1:4" ht="18.75">
      <c r="A148" s="164" t="s">
        <v>45</v>
      </c>
      <c r="B148" s="164"/>
      <c r="C148" s="59"/>
      <c r="D148" s="24"/>
    </row>
    <row r="149" spans="1:4" ht="21">
      <c r="A149" s="187" t="s">
        <v>8</v>
      </c>
      <c r="B149" s="142" t="s">
        <v>9</v>
      </c>
      <c r="C149" s="142"/>
      <c r="D149" s="20" t="s">
        <v>14</v>
      </c>
    </row>
    <row r="150" spans="1:4" ht="18.75">
      <c r="A150" s="194" t="str">
        <f>IF(AND('school entry'!$B$5=""),"",'school entry'!$B$5)</f>
        <v>G.S.S.S. Chandawal</v>
      </c>
      <c r="B150" s="174">
        <f>C118+1</f>
        <v>3296299</v>
      </c>
      <c r="C150" s="174">
        <v>3296304</v>
      </c>
      <c r="D150" s="169">
        <f>IF(AND(C150=""),"",(C150-B150)+1)</f>
        <v>6</v>
      </c>
    </row>
    <row r="151" spans="1:4" ht="18.75">
      <c r="A151" s="194" t="str">
        <f>IF(AND('school entry'!$B$6=""),"",'school entry'!$B$6)</f>
        <v>G.G.S.S. Chandawal</v>
      </c>
      <c r="B151" s="174">
        <f>C119+1</f>
        <v>3296334</v>
      </c>
      <c r="C151" s="174">
        <v>3296339</v>
      </c>
      <c r="D151" s="169">
        <f t="shared" ref="D151:D153" si="5">IF(AND(C151=""),"",(C151-B151)+1)</f>
        <v>6</v>
      </c>
    </row>
    <row r="152" spans="1:4" ht="18.75">
      <c r="A152" s="194" t="str">
        <f>IF(AND('school entry'!$B$7=""),"",'school entry'!$B$7)</f>
        <v>Adarsh Bal Niketan Chandawal</v>
      </c>
      <c r="B152" s="174">
        <f>C120+1</f>
        <v>3296369</v>
      </c>
      <c r="C152" s="174">
        <v>3296374</v>
      </c>
      <c r="D152" s="169">
        <f t="shared" si="5"/>
        <v>6</v>
      </c>
    </row>
    <row r="153" spans="1:4" ht="18.75">
      <c r="A153" s="194" t="str">
        <f>IF(AND('school entry'!$B$8=""),"",'school entry'!$B$8)</f>
        <v>G.S.S.S. Murdawa</v>
      </c>
      <c r="B153" s="174">
        <f>C121+1</f>
        <v>3296399</v>
      </c>
      <c r="C153" s="174">
        <v>3296404</v>
      </c>
      <c r="D153" s="169">
        <f t="shared" si="5"/>
        <v>6</v>
      </c>
    </row>
    <row r="154" spans="1:4" ht="18.75">
      <c r="A154" s="194" t="str">
        <f>IF(AND('school entry'!$B$9=""),"",'school entry'!$B$9)</f>
        <v>G.S.S.S. Khokhara</v>
      </c>
      <c r="B154" s="188"/>
      <c r="C154" s="167"/>
      <c r="D154" s="170"/>
    </row>
    <row r="155" spans="1:4" ht="18.75">
      <c r="A155" s="194" t="str">
        <f>IF(AND('school entry'!$B$10=""),"",'school entry'!$B$10)</f>
        <v>Dayand sec. School Chandawal</v>
      </c>
      <c r="B155" s="188"/>
      <c r="C155" s="167"/>
      <c r="D155" s="170"/>
    </row>
    <row r="156" spans="1:4" ht="18.75">
      <c r="A156" s="25"/>
      <c r="B156" s="142" t="s">
        <v>46</v>
      </c>
      <c r="C156" s="142"/>
      <c r="D156" s="26">
        <f>SUM(D150:D155)</f>
        <v>24</v>
      </c>
    </row>
    <row r="157" spans="1:4" ht="18.75">
      <c r="A157" s="25"/>
      <c r="B157" s="19"/>
      <c r="C157" s="19"/>
      <c r="D157" s="18"/>
    </row>
    <row r="158" spans="1:4" ht="18.75">
      <c r="A158" s="25"/>
      <c r="B158" s="19"/>
      <c r="C158" s="19"/>
      <c r="D158" s="18"/>
    </row>
    <row r="159" spans="1:4" ht="18.75">
      <c r="A159" s="25"/>
      <c r="B159" s="19"/>
      <c r="C159" s="19"/>
      <c r="D159" s="18"/>
    </row>
    <row r="160" spans="1:4" ht="17.25">
      <c r="A160" s="189" t="s">
        <v>47</v>
      </c>
      <c r="B160" s="189"/>
      <c r="C160" s="189" t="s">
        <v>48</v>
      </c>
      <c r="D160" s="189"/>
    </row>
    <row r="161" spans="1:4" ht="30" customHeight="1">
      <c r="A161" s="25"/>
      <c r="B161" s="19"/>
      <c r="C161" s="19"/>
      <c r="D161" s="18"/>
    </row>
    <row r="163" spans="1:4" s="34" customFormat="1" ht="20.25">
      <c r="A163" s="190" t="str">
        <f>A131</f>
        <v>Government Sr. Secondary School Chandawal Nagar</v>
      </c>
      <c r="B163" s="190"/>
      <c r="C163" s="190"/>
      <c r="D163" s="190"/>
    </row>
    <row r="164" spans="1:4" s="34" customFormat="1" ht="18.75">
      <c r="A164" s="191" t="str">
        <f>A132</f>
        <v>Secondary Board Exam - 2020</v>
      </c>
      <c r="B164" s="191"/>
      <c r="C164" s="191"/>
      <c r="D164" s="191"/>
    </row>
    <row r="165" spans="1:4" s="34" customFormat="1" ht="18.75">
      <c r="A165" s="175" t="s">
        <v>36</v>
      </c>
      <c r="B165" s="39">
        <f>B133</f>
        <v>43901</v>
      </c>
      <c r="C165" s="175" t="s">
        <v>35</v>
      </c>
      <c r="D165" s="38" t="str">
        <f>D133</f>
        <v>8:30 to 11:45 AM</v>
      </c>
    </row>
    <row r="166" spans="1:4" s="34" customFormat="1" ht="21">
      <c r="A166" s="192" t="s">
        <v>39</v>
      </c>
      <c r="B166" s="192"/>
      <c r="C166" s="60">
        <f>C134</f>
        <v>20040</v>
      </c>
      <c r="D166" s="180"/>
    </row>
    <row r="167" spans="1:4" s="34" customFormat="1" ht="26.25">
      <c r="A167" s="193" t="s">
        <v>38</v>
      </c>
      <c r="B167" s="60" t="str">
        <f>B135</f>
        <v>Political Science</v>
      </c>
      <c r="C167" s="193" t="s">
        <v>42</v>
      </c>
      <c r="D167" s="173">
        <v>6</v>
      </c>
    </row>
    <row r="168" spans="1:4" s="34" customFormat="1" ht="26.25">
      <c r="A168" s="58"/>
      <c r="B168" s="155"/>
      <c r="C168" s="58"/>
      <c r="D168" s="15"/>
    </row>
    <row r="169" spans="1:4">
      <c r="A169" s="186" t="s">
        <v>43</v>
      </c>
      <c r="B169" s="186"/>
      <c r="C169" s="186"/>
      <c r="D169" s="186"/>
    </row>
    <row r="170" spans="1:4" ht="23.25">
      <c r="A170" s="159" t="s">
        <v>21</v>
      </c>
      <c r="B170" s="159" t="s">
        <v>22</v>
      </c>
      <c r="C170" s="159" t="s">
        <v>24</v>
      </c>
      <c r="D170" s="159" t="s">
        <v>50</v>
      </c>
    </row>
    <row r="171" spans="1:4" ht="33" customHeight="1">
      <c r="A171" s="160">
        <f>IFERROR(IF(B182=$B$178,B182+1,IF(B182=$B$178,B182+1,IF(B182=$B$178,B182+1,IF(B182=$D$178,B182+1,IF(B182=$C$178,B182+1,IF(B182=$B$179,B182+1,B182)))))),"")</f>
        <v>3296305</v>
      </c>
      <c r="B171" s="160">
        <f>IFERROR(IF(B183=$B$178,B183+1,IF(B183=$B$178,B183+1,IF(B183=$B$178,B183+1,IF(B183=$D$178,B183+1,IF(B183=$C$178,B183+1,IF(B183=$B$179,B183+1,B183)))))),"")</f>
        <v>3296340</v>
      </c>
      <c r="C171" s="160">
        <f>IFERROR(IF(B184=$B$178,B184+1,IF(B184=$B$178,B184+1,IF(B184=$B$178,B184+1,IF(B184=$D$178,B184+1,IF(B184=$C$178,B184+1,IF(B184=$B$179,B184+1,B184)))))),"")</f>
        <v>3296375</v>
      </c>
      <c r="D171" s="160">
        <f>IFERROR(IF(B185=$B$178,B185+1,IF(B185=$B$178,B185+1,IF(B185=$B$178,B185+1,IF(B185=$D$178,B185+1,IF(B185=$C$178,B185+1,IF(B185=$B$179,B185+1,B185)))))),"")</f>
        <v>3296405</v>
      </c>
    </row>
    <row r="172" spans="1:4" ht="33" customHeight="1">
      <c r="A172" s="160">
        <f>IFERROR(IF(A171+1=$B$178,A171+2,IF(A171+1=$C$179,A171+2,IF(A171+1=$C$178,A171+2,IF(A171+1=$D$178,A171+2,IF(A171+1=$D$179,A171+2,IF(A171+1=$B$179,A171+2,A171+1)))))),"")</f>
        <v>3296306</v>
      </c>
      <c r="B172" s="160">
        <f>IFERROR(IF(B171+1=$B$178,B171+2,IF(B171+1=$C$179,B171+2,IF(B171+1=$C$178,B171+2,IF(B171+1=$D$178,B171+2,IF(B171+1=$D$179,B171+2,IF(B171+1=$B$179,B171+2,B171+1)))))),"")</f>
        <v>3296341</v>
      </c>
      <c r="C172" s="160">
        <f>IFERROR(IF(C171+1=$B$178,C171+2,IF(C171+1=$C$179,C171+2,IF(C171+1=$C$178,C171+2,IF(C171+1=$D$178,C171+2,IF(C171+1=$D$179,C171+2,IF(C171+1=$B$179,C171+2,C171+1)))))),"")</f>
        <v>3296376</v>
      </c>
      <c r="D172" s="160">
        <f>IFERROR(IF(D171+1=$B$178,D171+2,IF(D171+1=$C$179,D171+2,IF(D171+1=$C$178,D171+2,IF(D171+1=$D$178,D171+2,IF(D171+1=$D$179,D171+2,IF(D171+1=$B$179,D171+2,D171+1)))))),"")</f>
        <v>3296406</v>
      </c>
    </row>
    <row r="173" spans="1:4" ht="33" customHeight="1">
      <c r="A173" s="160">
        <f>IFERROR(IF(A172+1=$B$178,A172+2,IF(A172+1=$C$179,A172+2,IF(A172+1=$C$178,A172+2,IF(A172+1=$D$178,A172+2,IF(A172+1=$D$179,A172+2,IF(A172+1=$B$179,A172+2,A172+1)))))),"")</f>
        <v>3296307</v>
      </c>
      <c r="B173" s="160">
        <f>IFERROR(IF(B172+1=$B$178,B172+2,IF(B172+1=$C$179,B172+2,IF(B172+1=$C$178,B172+2,IF(B172+1=$D$178,B172+2,IF(B172+1=$D$179,B172+2,IF(B172+1=$B$179,B172+2,B172+1)))))),"")</f>
        <v>3296342</v>
      </c>
      <c r="C173" s="160">
        <f>IFERROR(IF(C172+1=$B$178,C172+2,IF(C172+1=$C$179,C172+2,IF(C172+1=$C$178,C172+2,IF(C172+1=$D$178,C172+2,IF(C172+1=$D$179,C172+2,IF(C172+1=$B$179,C172+2,C172+1)))))),"")</f>
        <v>3296377</v>
      </c>
      <c r="D173" s="160">
        <f>IFERROR(IF(D172+1=$B$178,D172+2,IF(D172+1=$C$179,D172+2,IF(D172+1=$C$178,D172+2,IF(D172+1=$D$178,D172+2,IF(D172+1=$D$179,D172+2,IF(D172+1=$B$179,D172+2,D172+1)))))),"")</f>
        <v>3296407</v>
      </c>
    </row>
    <row r="174" spans="1:4" ht="33" customHeight="1">
      <c r="A174" s="160">
        <f>IFERROR(IF(A173+1=$B$178,A173+2,IF(A173+1=$C$179,A173+2,IF(A173+1=$C$178,A173+2,IF(A173+1=$D$178,A173+2,IF(A173+1=$D$179,A173+2,IF(A173+1=$B$179,A173+2,A173+1)))))),"")</f>
        <v>3296308</v>
      </c>
      <c r="B174" s="160">
        <f>IFERROR(IF(B173+1=$B$178,B173+2,IF(B173+1=$C$179,B173+2,IF(B173+1=$C$178,B173+2,IF(B173+1=$D$178,B173+2,IF(B173+1=$D$179,B173+2,IF(B173+1=$B$179,B173+2,B173+1)))))),"")</f>
        <v>3296343</v>
      </c>
      <c r="C174" s="160">
        <f>IFERROR(IF(C173+1=$B$178,C173+2,IF(C173+1=$C$179,C173+2,IF(C173+1=$C$178,C173+2,IF(C173+1=$D$178,C173+2,IF(C173+1=$D$179,C173+2,IF(C173+1=$B$179,C173+2,C173+1)))))),"")</f>
        <v>3296378</v>
      </c>
      <c r="D174" s="160">
        <f>IFERROR(IF(D173+1=$B$178,D173+2,IF(D173+1=$C$179,D173+2,IF(D173+1=$C$178,D173+2,IF(D173+1=$D$178,D173+2,IF(D173+1=$D$179,D173+2,IF(D173+1=$B$179,D173+2,D173+1)))))),"")</f>
        <v>3296408</v>
      </c>
    </row>
    <row r="175" spans="1:4" ht="33" customHeight="1">
      <c r="A175" s="160">
        <f>IFERROR(IF(A174+1=$B$178,A174+2,IF(A174+1=$C$179,A174+2,IF(A174+1=$C$178,A174+2,IF(A174+1=$D$178,A174+2,IF(A174+1=$D$179,A174+2,IF(A174+1=$B$179,A174+2,A174+1)))))),"")</f>
        <v>3296309</v>
      </c>
      <c r="B175" s="160">
        <f>IFERROR(IF(B174+1=$B$178,B174+2,IF(B174+1=$C$179,B174+2,IF(B174+1=$C$178,B174+2,IF(B174+1=$D$178,B174+2,IF(B174+1=$D$179,B174+2,IF(B174+1=$B$179,B174+2,B174+1)))))),"")</f>
        <v>3296344</v>
      </c>
      <c r="C175" s="160">
        <f>IFERROR(IF(C174+1=$B$178,C174+2,IF(C174+1=$C$179,C174+2,IF(C174+1=$C$178,C174+2,IF(C174+1=$D$178,C174+2,IF(C174+1=$D$179,C174+2,IF(C174+1=$B$179,C174+2,C174+1)))))),"")</f>
        <v>3296379</v>
      </c>
      <c r="D175" s="160">
        <f>IFERROR(IF(D174+1=$B$178,D174+2,IF(D174+1=$C$179,D174+2,IF(D174+1=$C$178,D174+2,IF(D174+1=$D$178,D174+2,IF(D174+1=$D$179,D174+2,IF(D174+1=$B$179,D174+2,D174+1)))))),"")</f>
        <v>3296409</v>
      </c>
    </row>
    <row r="176" spans="1:4" ht="33" customHeight="1">
      <c r="A176" s="160">
        <f>IFERROR(IF(A175+1=$B$178,A175+2,IF(A175+1=$C$179,A175+2,IF(A175+1=$C$178,A175+2,IF(A175+1=$D$178,A175+2,IF(A175+1=$D$179,A175+2,IF(A175+1=$B$179,A175+2,A175+1)))))),"")</f>
        <v>3296310</v>
      </c>
      <c r="B176" s="160">
        <f>IFERROR(IF(B175+1=$B$178,B175+2,IF(B175+1=$C$179,B175+2,IF(B175+1=$C$178,B175+2,IF(B175+1=$D$178,B175+2,IF(B175+1=$D$179,B175+2,IF(B175+1=$B$179,B175+2,B175+1)))))),"")</f>
        <v>3296345</v>
      </c>
      <c r="C176" s="160">
        <f>IFERROR(IF(C175+1=$B$178,C175+2,IF(C175+1=$C$179,C175+2,IF(C175+1=$C$178,C175+2,IF(C175+1=$D$178,C175+2,IF(C175+1=$D$179,C175+2,IF(C175+1=$B$179,C175+2,C175+1)))))),"")</f>
        <v>3296380</v>
      </c>
      <c r="D176" s="160">
        <f>IFERROR(IF(D175+1=$B$178,D175+2,IF(D175+1=$C$179,D175+2,IF(D175+1=$C$178,D175+2,IF(D175+1=$D$178,D175+2,IF(D175+1=$D$179,D175+2,IF(D175+1=$B$179,D175+2,D175+1)))))),"")</f>
        <v>3296410</v>
      </c>
    </row>
    <row r="177" spans="1:4">
      <c r="A177" s="22"/>
      <c r="B177" s="22"/>
      <c r="C177" s="22"/>
      <c r="D177" s="22"/>
    </row>
    <row r="178" spans="1:4" ht="18.75">
      <c r="A178" s="161" t="s">
        <v>44</v>
      </c>
      <c r="B178" s="162"/>
      <c r="C178" s="162"/>
      <c r="D178" s="162"/>
    </row>
    <row r="179" spans="1:4" ht="18.75">
      <c r="A179" s="161"/>
      <c r="B179" s="162"/>
      <c r="C179" s="59"/>
      <c r="D179" s="23"/>
    </row>
    <row r="180" spans="1:4" ht="18.75">
      <c r="A180" s="164" t="s">
        <v>45</v>
      </c>
      <c r="B180" s="164"/>
      <c r="C180" s="59"/>
      <c r="D180" s="24"/>
    </row>
    <row r="181" spans="1:4" ht="21">
      <c r="A181" s="187" t="s">
        <v>8</v>
      </c>
      <c r="B181" s="142" t="s">
        <v>9</v>
      </c>
      <c r="C181" s="142"/>
      <c r="D181" s="20" t="s">
        <v>14</v>
      </c>
    </row>
    <row r="182" spans="1:4" ht="18.75">
      <c r="A182" s="194" t="str">
        <f>IF(AND('school entry'!$B$5=""),"",'school entry'!$B$5)</f>
        <v>G.S.S.S. Chandawal</v>
      </c>
      <c r="B182" s="174">
        <f>C150+1</f>
        <v>3296305</v>
      </c>
      <c r="C182" s="174">
        <v>3296310</v>
      </c>
      <c r="D182" s="169">
        <f>IF(AND(C182=""),"",(C182-B182)+1)</f>
        <v>6</v>
      </c>
    </row>
    <row r="183" spans="1:4" ht="18.75">
      <c r="A183" s="194" t="str">
        <f>IF(AND('school entry'!$B$6=""),"",'school entry'!$B$6)</f>
        <v>G.G.S.S. Chandawal</v>
      </c>
      <c r="B183" s="174">
        <f>C151+1</f>
        <v>3296340</v>
      </c>
      <c r="C183" s="174">
        <v>3296345</v>
      </c>
      <c r="D183" s="169">
        <f t="shared" ref="D183:D185" si="6">IF(AND(C183=""),"",(C183-B183)+1)</f>
        <v>6</v>
      </c>
    </row>
    <row r="184" spans="1:4" ht="18.75">
      <c r="A184" s="194" t="str">
        <f>IF(AND('school entry'!$B$7=""),"",'school entry'!$B$7)</f>
        <v>Adarsh Bal Niketan Chandawal</v>
      </c>
      <c r="B184" s="174">
        <f>C152+1</f>
        <v>3296375</v>
      </c>
      <c r="C184" s="174">
        <v>3296380</v>
      </c>
      <c r="D184" s="169">
        <f t="shared" si="6"/>
        <v>6</v>
      </c>
    </row>
    <row r="185" spans="1:4" ht="18.75">
      <c r="A185" s="194" t="str">
        <f>IF(AND('school entry'!$B$8=""),"",'school entry'!$B$8)</f>
        <v>G.S.S.S. Murdawa</v>
      </c>
      <c r="B185" s="174">
        <f>C153+1</f>
        <v>3296405</v>
      </c>
      <c r="C185" s="174">
        <v>3296410</v>
      </c>
      <c r="D185" s="169">
        <f t="shared" si="6"/>
        <v>6</v>
      </c>
    </row>
    <row r="186" spans="1:4" ht="18.75">
      <c r="A186" s="194" t="str">
        <f>IF(AND('school entry'!$B$9=""),"",'school entry'!$B$9)</f>
        <v>G.S.S.S. Khokhara</v>
      </c>
      <c r="B186" s="188"/>
      <c r="C186" s="167"/>
      <c r="D186" s="170"/>
    </row>
    <row r="187" spans="1:4" ht="18.75">
      <c r="A187" s="194" t="str">
        <f>IF(AND('school entry'!$B$10=""),"",'school entry'!$B$10)</f>
        <v>Dayand sec. School Chandawal</v>
      </c>
      <c r="B187" s="188"/>
      <c r="C187" s="167"/>
      <c r="D187" s="170"/>
    </row>
    <row r="188" spans="1:4" ht="18.75">
      <c r="A188" s="25"/>
      <c r="B188" s="142" t="s">
        <v>46</v>
      </c>
      <c r="C188" s="142"/>
      <c r="D188" s="26">
        <f>SUM(D182:D187)</f>
        <v>24</v>
      </c>
    </row>
    <row r="189" spans="1:4" ht="18.75">
      <c r="A189" s="25"/>
      <c r="B189" s="19"/>
      <c r="C189" s="19"/>
      <c r="D189" s="18"/>
    </row>
    <row r="190" spans="1:4" ht="18.75">
      <c r="A190" s="25"/>
      <c r="B190" s="19"/>
      <c r="C190" s="19"/>
      <c r="D190" s="18"/>
    </row>
    <row r="191" spans="1:4" ht="18.75">
      <c r="A191" s="25"/>
      <c r="B191" s="19"/>
      <c r="C191" s="19"/>
      <c r="D191" s="18"/>
    </row>
    <row r="192" spans="1:4" ht="17.25">
      <c r="A192" s="189" t="s">
        <v>47</v>
      </c>
      <c r="B192" s="189"/>
      <c r="C192" s="189" t="s">
        <v>48</v>
      </c>
      <c r="D192" s="189"/>
    </row>
    <row r="193" spans="1:4" ht="18.75">
      <c r="A193" s="25"/>
      <c r="B193" s="19"/>
      <c r="C193" s="19"/>
      <c r="D193" s="18"/>
    </row>
  </sheetData>
  <mergeCells count="60">
    <mergeCell ref="B188:C188"/>
    <mergeCell ref="A192:B192"/>
    <mergeCell ref="C192:D192"/>
    <mergeCell ref="B156:C156"/>
    <mergeCell ref="A160:B160"/>
    <mergeCell ref="C160:D160"/>
    <mergeCell ref="A163:D163"/>
    <mergeCell ref="A164:D164"/>
    <mergeCell ref="A166:B166"/>
    <mergeCell ref="A128:B128"/>
    <mergeCell ref="C128:D128"/>
    <mergeCell ref="A131:D131"/>
    <mergeCell ref="A132:D132"/>
    <mergeCell ref="A134:B134"/>
    <mergeCell ref="A137:D137"/>
    <mergeCell ref="A37:B37"/>
    <mergeCell ref="A40:D40"/>
    <mergeCell ref="A49:A50"/>
    <mergeCell ref="B52:C52"/>
    <mergeCell ref="B59:C59"/>
    <mergeCell ref="A63:B63"/>
    <mergeCell ref="C63:D63"/>
    <mergeCell ref="A1:D1"/>
    <mergeCell ref="A2:D2"/>
    <mergeCell ref="A4:B4"/>
    <mergeCell ref="A7:D7"/>
    <mergeCell ref="A16:A17"/>
    <mergeCell ref="B19:C19"/>
    <mergeCell ref="B26:C26"/>
    <mergeCell ref="A180:B180"/>
    <mergeCell ref="B181:C181"/>
    <mergeCell ref="A169:D169"/>
    <mergeCell ref="A178:A179"/>
    <mergeCell ref="B149:C149"/>
    <mergeCell ref="A148:B148"/>
    <mergeCell ref="A146:A147"/>
    <mergeCell ref="B124:C124"/>
    <mergeCell ref="A116:B116"/>
    <mergeCell ref="A114:A115"/>
    <mergeCell ref="B117:C117"/>
    <mergeCell ref="A100:D100"/>
    <mergeCell ref="A102:B102"/>
    <mergeCell ref="A105:D105"/>
    <mergeCell ref="B92:C92"/>
    <mergeCell ref="A96:B96"/>
    <mergeCell ref="C96:D96"/>
    <mergeCell ref="A99:D99"/>
    <mergeCell ref="A84:B84"/>
    <mergeCell ref="A82:A83"/>
    <mergeCell ref="B85:C85"/>
    <mergeCell ref="A70:B70"/>
    <mergeCell ref="A73:D73"/>
    <mergeCell ref="A67:D67"/>
    <mergeCell ref="A68:D68"/>
    <mergeCell ref="A51:B51"/>
    <mergeCell ref="A30:B30"/>
    <mergeCell ref="C30:D30"/>
    <mergeCell ref="A34:D34"/>
    <mergeCell ref="A35:D35"/>
    <mergeCell ref="A18:B18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5"/>
  <sheetViews>
    <sheetView view="pageBreakPreview" topLeftCell="A49" zoomScale="110" zoomScaleSheetLayoutView="110" workbookViewId="0">
      <selection activeCell="J67" sqref="J67"/>
    </sheetView>
  </sheetViews>
  <sheetFormatPr defaultColWidth="8.7109375" defaultRowHeight="47.45" customHeight="1"/>
  <cols>
    <col min="1" max="1" width="11.5703125" style="2" customWidth="1"/>
    <col min="2" max="2" width="23.28515625" style="2" customWidth="1"/>
    <col min="3" max="3" width="11.5703125" style="2" customWidth="1"/>
    <col min="4" max="4" width="4.7109375" style="2" customWidth="1"/>
    <col min="5" max="5" width="11.5703125" style="2" customWidth="1"/>
    <col min="6" max="6" width="9.7109375" style="2" customWidth="1"/>
    <col min="7" max="7" width="8.28515625" style="2" customWidth="1"/>
    <col min="8" max="8" width="8.5703125" style="2" customWidth="1"/>
    <col min="9" max="15" width="8.7109375" style="2"/>
    <col min="16" max="19" width="0" style="2" hidden="1" customWidth="1"/>
    <col min="20" max="16384" width="8.7109375" style="2"/>
  </cols>
  <sheetData>
    <row r="1" spans="1:19" ht="21" customHeight="1">
      <c r="A1" s="137" t="str">
        <f>'Gen. Detail'!F8</f>
        <v>Government Sr. Secondary School Chandawal Nagar</v>
      </c>
      <c r="B1" s="137"/>
      <c r="C1" s="137"/>
      <c r="D1" s="137"/>
      <c r="E1" s="137"/>
      <c r="F1" s="137"/>
      <c r="G1" s="137"/>
      <c r="H1" s="137"/>
    </row>
    <row r="2" spans="1:19" ht="21" customHeight="1">
      <c r="A2" s="138" t="str">
        <f>'Gen. Detail'!F4</f>
        <v>Secondary Board Exam - 2020</v>
      </c>
      <c r="B2" s="138"/>
      <c r="C2" s="138"/>
      <c r="D2" s="138"/>
      <c r="E2" s="138"/>
      <c r="F2" s="138"/>
      <c r="G2" s="138"/>
      <c r="H2" s="138"/>
    </row>
    <row r="3" spans="1:19" s="8" customFormat="1" ht="20.100000000000001" customHeight="1">
      <c r="A3" s="175" t="s">
        <v>36</v>
      </c>
      <c r="B3" s="176">
        <f>'6 ˣ 4 Rows'!B3</f>
        <v>43901</v>
      </c>
      <c r="C3" s="177" t="s">
        <v>35</v>
      </c>
      <c r="D3" s="177"/>
      <c r="E3" s="178" t="str">
        <f>'6 ˣ 4 Rows'!E3:F3</f>
        <v>8:30 to 11:45 AM</v>
      </c>
      <c r="F3" s="178"/>
      <c r="G3" s="178"/>
      <c r="H3" s="12"/>
    </row>
    <row r="4" spans="1:19" ht="21" customHeight="1">
      <c r="A4" s="179" t="s">
        <v>39</v>
      </c>
      <c r="B4" s="179"/>
      <c r="C4" s="179"/>
      <c r="D4" s="150">
        <f>'Gen. Detail'!F10</f>
        <v>20040</v>
      </c>
      <c r="E4" s="150"/>
      <c r="F4" s="60"/>
      <c r="G4" s="60"/>
      <c r="H4" s="9"/>
    </row>
    <row r="5" spans="1:19" ht="21" customHeight="1">
      <c r="A5" s="179" t="s">
        <v>38</v>
      </c>
      <c r="B5" s="179"/>
      <c r="C5" s="150" t="str">
        <f>'6 ˣ 4 Rows'!B5</f>
        <v>Political Science</v>
      </c>
      <c r="D5" s="150"/>
      <c r="E5" s="150"/>
      <c r="F5" s="180"/>
      <c r="G5" s="180"/>
      <c r="H5" s="9"/>
    </row>
    <row r="6" spans="1:19" ht="21" customHeight="1">
      <c r="A6" s="140" t="s">
        <v>31</v>
      </c>
      <c r="B6" s="140"/>
      <c r="C6" s="140"/>
      <c r="D6" s="140"/>
      <c r="E6" s="140"/>
      <c r="F6" s="140"/>
      <c r="G6" s="140"/>
      <c r="H6" s="140"/>
      <c r="S6" s="2" t="s">
        <v>25</v>
      </c>
    </row>
    <row r="7" spans="1:19" ht="21" customHeight="1">
      <c r="A7" s="181" t="s">
        <v>28</v>
      </c>
      <c r="B7" s="50" t="s">
        <v>40</v>
      </c>
      <c r="C7" s="141" t="s">
        <v>29</v>
      </c>
      <c r="D7" s="141"/>
      <c r="E7" s="141"/>
      <c r="F7" s="27" t="s">
        <v>25</v>
      </c>
      <c r="G7" s="132" t="s">
        <v>30</v>
      </c>
      <c r="H7" s="133"/>
      <c r="P7" s="2" t="str">
        <f>'school entry'!B5</f>
        <v>G.S.S.S. Chandawal</v>
      </c>
    </row>
    <row r="8" spans="1:19" ht="18.95" customHeight="1">
      <c r="A8" s="139">
        <f>'4 ˣ 6 Rows'!D5</f>
        <v>1</v>
      </c>
      <c r="B8" s="196" t="str">
        <f>IF(AND('4 ˣ 6 Rows'!A20=""),"",'4 ˣ 6 Rows'!A20)</f>
        <v>G.S.S.S. Chandawal</v>
      </c>
      <c r="C8" s="182">
        <f>IF(AND('4 ˣ 6 Rows'!B20=""),"",'4 ˣ 6 Rows'!B20)</f>
        <v>3296275</v>
      </c>
      <c r="D8" s="7" t="s">
        <v>5</v>
      </c>
      <c r="E8" s="6">
        <f>IF(AND('4 ˣ 6 Rows'!C20=""),"",'4 ˣ 6 Rows'!C20)</f>
        <v>3296280</v>
      </c>
      <c r="F8" s="6">
        <v>0</v>
      </c>
      <c r="G8" s="6">
        <f>IF(AND('4 ˣ 6 Rows'!D20=""),"",'4 ˣ 6 Rows'!D20)</f>
        <v>6</v>
      </c>
      <c r="H8" s="118">
        <f>IF(AND(G8="",G9="",G10="",G11,G12,G13=""),"",SUM(G8,G9,G10,G11,G12,G13))</f>
        <v>24</v>
      </c>
      <c r="P8" s="2" t="str">
        <f>'school entry'!B9</f>
        <v>G.S.S.S. Khokhara</v>
      </c>
    </row>
    <row r="9" spans="1:19" ht="18.95" customHeight="1">
      <c r="A9" s="139"/>
      <c r="B9" s="196" t="str">
        <f>IF(AND('4 ˣ 6 Rows'!A21=""),"",'4 ˣ 6 Rows'!A21)</f>
        <v>G.G.S.S. Chandawal</v>
      </c>
      <c r="C9" s="182">
        <f>IF(AND('4 ˣ 6 Rows'!B21=""),"",'4 ˣ 6 Rows'!B21)</f>
        <v>3296310</v>
      </c>
      <c r="D9" s="7" t="s">
        <v>5</v>
      </c>
      <c r="E9" s="6">
        <f>IF(AND('4 ˣ 6 Rows'!C21=""),"",'4 ˣ 6 Rows'!C21)</f>
        <v>3296315</v>
      </c>
      <c r="F9" s="6">
        <v>0</v>
      </c>
      <c r="G9" s="6">
        <f>IF(AND('4 ˣ 6 Rows'!D21=""),"",'4 ˣ 6 Rows'!D21)</f>
        <v>6</v>
      </c>
      <c r="H9" s="119"/>
      <c r="P9" s="2" t="str">
        <f>'school entry'!B11</f>
        <v>Total School</v>
      </c>
    </row>
    <row r="10" spans="1:19" ht="18.95" customHeight="1">
      <c r="A10" s="139"/>
      <c r="B10" s="196" t="str">
        <f>IF(AND('4 ˣ 6 Rows'!A22=""),"",'4 ˣ 6 Rows'!A22)</f>
        <v>Adarsh Bal Niketan Chandawal</v>
      </c>
      <c r="C10" s="182">
        <f>IF(AND('4 ˣ 6 Rows'!B22=""),"",'4 ˣ 6 Rows'!B22)</f>
        <v>3296345</v>
      </c>
      <c r="D10" s="7" t="s">
        <v>5</v>
      </c>
      <c r="E10" s="6">
        <f>IF(AND('4 ˣ 6 Rows'!C22=""),"",'4 ˣ 6 Rows'!C22)</f>
        <v>3296350</v>
      </c>
      <c r="F10" s="6">
        <v>0</v>
      </c>
      <c r="G10" s="6">
        <f>IF(AND('4 ˣ 6 Rows'!D22=""),"",'4 ˣ 6 Rows'!D22)</f>
        <v>6</v>
      </c>
      <c r="H10" s="119"/>
      <c r="P10" s="2">
        <f>'school entry'!B13</f>
        <v>0</v>
      </c>
    </row>
    <row r="11" spans="1:19" ht="18.95" customHeight="1">
      <c r="A11" s="139"/>
      <c r="B11" s="196" t="str">
        <f>IF(AND('4 ˣ 6 Rows'!A23=""),"",'4 ˣ 6 Rows'!A23)</f>
        <v>G.S.S.S. Murdawa</v>
      </c>
      <c r="C11" s="182">
        <f>IF(AND('4 ˣ 6 Rows'!B23=""),"",'4 ˣ 6 Rows'!B23)</f>
        <v>3296375</v>
      </c>
      <c r="D11" s="7" t="s">
        <v>5</v>
      </c>
      <c r="E11" s="6">
        <f>IF(AND('4 ˣ 6 Rows'!C23=""),"",'4 ˣ 6 Rows'!C23)</f>
        <v>3296380</v>
      </c>
      <c r="F11" s="6">
        <v>0</v>
      </c>
      <c r="G11" s="6">
        <f>IF(AND('4 ˣ 6 Rows'!D23=""),"",'4 ˣ 6 Rows'!D23)</f>
        <v>6</v>
      </c>
      <c r="H11" s="119"/>
    </row>
    <row r="12" spans="1:19" ht="18.95" customHeight="1">
      <c r="A12" s="139"/>
      <c r="B12" s="196" t="str">
        <f>IF(AND('4 ˣ 6 Rows'!A24=""),"",'4 ˣ 6 Rows'!A24)</f>
        <v>G.S.S.S. Khokhara</v>
      </c>
      <c r="C12" s="182" t="str">
        <f>IF(AND('4 ˣ 6 Rows'!B24=""),"",'4 ˣ 6 Rows'!B24)</f>
        <v/>
      </c>
      <c r="D12" s="7" t="s">
        <v>5</v>
      </c>
      <c r="E12" s="6" t="str">
        <f>IF(AND('4 ˣ 6 Rows'!C24=""),"",'4 ˣ 6 Rows'!C24)</f>
        <v/>
      </c>
      <c r="F12" s="6">
        <v>0</v>
      </c>
      <c r="G12" s="6" t="str">
        <f>IF(AND('4 ˣ 6 Rows'!D24=""),"",'4 ˣ 6 Rows'!D24)</f>
        <v/>
      </c>
      <c r="H12" s="119"/>
    </row>
    <row r="13" spans="1:19" ht="18.95" customHeight="1">
      <c r="A13" s="139"/>
      <c r="B13" s="196" t="str">
        <f>IF(AND('4 ˣ 6 Rows'!A25=""),"",'4 ˣ 6 Rows'!A25)</f>
        <v>Dayand sec. School Chandawal</v>
      </c>
      <c r="C13" s="182" t="str">
        <f>IF(AND('4 ˣ 6 Rows'!B25=""),"",'4 ˣ 6 Rows'!B25)</f>
        <v/>
      </c>
      <c r="D13" s="7" t="s">
        <v>5</v>
      </c>
      <c r="E13" s="6" t="str">
        <f>IF(AND('4 ˣ 6 Rows'!C25=""),"",'4 ˣ 6 Rows'!C25)</f>
        <v/>
      </c>
      <c r="F13" s="6">
        <v>0</v>
      </c>
      <c r="G13" s="6" t="str">
        <f>IF(AND('4 ˣ 6 Rows'!D25=""),"",'4 ˣ 6 Rows'!D25)</f>
        <v/>
      </c>
      <c r="H13" s="119"/>
    </row>
    <row r="14" spans="1:19" ht="18.95" customHeight="1">
      <c r="A14" s="139">
        <f>'4 ˣ 6 Rows'!D38</f>
        <v>2</v>
      </c>
      <c r="B14" s="196" t="str">
        <f>IF(AND('4 ˣ 6 Rows'!A53=""),"",'4 ˣ 6 Rows'!A53)</f>
        <v>G.S.S.S. Chandawal</v>
      </c>
      <c r="C14" s="6">
        <f>IF(AND('4 ˣ 6 Rows'!B53=""),"",'4 ˣ 6 Rows'!B53)</f>
        <v>3296281</v>
      </c>
      <c r="D14" s="7" t="s">
        <v>5</v>
      </c>
      <c r="E14" s="6">
        <f>IF(AND('4 ˣ 6 Rows'!C53=""),"",'4 ˣ 6 Rows'!C53)</f>
        <v>3296286</v>
      </c>
      <c r="F14" s="6">
        <v>0</v>
      </c>
      <c r="G14" s="6">
        <f>IF(AND('4 ˣ 6 Rows'!D53=""),"",'4 ˣ 6 Rows'!D53)</f>
        <v>6</v>
      </c>
      <c r="H14" s="118">
        <f>IF(AND(G14="",G15="",G16="",G17,G18,G19=""),"",SUM(G14,G15,G16,G17,G18,G19))</f>
        <v>24</v>
      </c>
    </row>
    <row r="15" spans="1:19" ht="18.95" customHeight="1">
      <c r="A15" s="139"/>
      <c r="B15" s="196" t="str">
        <f>IF(AND('4 ˣ 6 Rows'!A54=""),"",'4 ˣ 6 Rows'!A54)</f>
        <v>G.G.S.S. Chandawal</v>
      </c>
      <c r="C15" s="6">
        <f>IF(AND('4 ˣ 6 Rows'!B54=""),"",'4 ˣ 6 Rows'!B54)</f>
        <v>3296316</v>
      </c>
      <c r="D15" s="7" t="s">
        <v>5</v>
      </c>
      <c r="E15" s="6">
        <f>IF(AND('4 ˣ 6 Rows'!C54=""),"",'4 ˣ 6 Rows'!C54)</f>
        <v>3296321</v>
      </c>
      <c r="F15" s="6">
        <v>0</v>
      </c>
      <c r="G15" s="6">
        <f>IF(AND('4 ˣ 6 Rows'!D54=""),"",'4 ˣ 6 Rows'!D54)</f>
        <v>6</v>
      </c>
      <c r="H15" s="119"/>
    </row>
    <row r="16" spans="1:19" ht="18.95" customHeight="1">
      <c r="A16" s="139"/>
      <c r="B16" s="196" t="str">
        <f>IF(AND('4 ˣ 6 Rows'!A55=""),"",'4 ˣ 6 Rows'!A55)</f>
        <v>Adarsh Bal Niketan Chandawal</v>
      </c>
      <c r="C16" s="6">
        <f>IF(AND('4 ˣ 6 Rows'!B55=""),"",'4 ˣ 6 Rows'!B55)</f>
        <v>3296351</v>
      </c>
      <c r="D16" s="7" t="s">
        <v>5</v>
      </c>
      <c r="E16" s="6">
        <f>IF(AND('4 ˣ 6 Rows'!C55=""),"",'4 ˣ 6 Rows'!C55)</f>
        <v>3296356</v>
      </c>
      <c r="F16" s="6">
        <v>0</v>
      </c>
      <c r="G16" s="6">
        <f>IF(AND('4 ˣ 6 Rows'!D55=""),"",'4 ˣ 6 Rows'!D55)</f>
        <v>6</v>
      </c>
      <c r="H16" s="119"/>
    </row>
    <row r="17" spans="1:8" ht="18.95" customHeight="1">
      <c r="A17" s="139"/>
      <c r="B17" s="196" t="str">
        <f>IF(AND('4 ˣ 6 Rows'!A56=""),"",'4 ˣ 6 Rows'!A56)</f>
        <v>G.S.S.S. Murdawa</v>
      </c>
      <c r="C17" s="6">
        <f>IF(AND('4 ˣ 6 Rows'!B56=""),"",'4 ˣ 6 Rows'!B56)</f>
        <v>3296381</v>
      </c>
      <c r="D17" s="7" t="s">
        <v>5</v>
      </c>
      <c r="E17" s="6">
        <f>IF(AND('4 ˣ 6 Rows'!C56=""),"",'4 ˣ 6 Rows'!C56)</f>
        <v>3296386</v>
      </c>
      <c r="F17" s="6">
        <v>0</v>
      </c>
      <c r="G17" s="6">
        <f>IF(AND('4 ˣ 6 Rows'!D56=""),"",'4 ˣ 6 Rows'!D56)</f>
        <v>6</v>
      </c>
      <c r="H17" s="119"/>
    </row>
    <row r="18" spans="1:8" ht="18.95" customHeight="1">
      <c r="A18" s="139"/>
      <c r="B18" s="196" t="str">
        <f>IF(AND('4 ˣ 6 Rows'!A57=""),"",'4 ˣ 6 Rows'!A57)</f>
        <v>G.S.S.S. Khokhara</v>
      </c>
      <c r="C18" s="6" t="str">
        <f>IF(AND('4 ˣ 6 Rows'!B57=""),"",'4 ˣ 6 Rows'!B57)</f>
        <v/>
      </c>
      <c r="D18" s="7" t="s">
        <v>5</v>
      </c>
      <c r="E18" s="6" t="str">
        <f>IF(AND('4 ˣ 6 Rows'!C57=""),"",'4 ˣ 6 Rows'!C57)</f>
        <v/>
      </c>
      <c r="F18" s="6">
        <v>0</v>
      </c>
      <c r="G18" s="6" t="str">
        <f>IF(AND('4 ˣ 6 Rows'!D57=""),"",'4 ˣ 6 Rows'!D57)</f>
        <v/>
      </c>
      <c r="H18" s="119"/>
    </row>
    <row r="19" spans="1:8" ht="15.75" customHeight="1">
      <c r="A19" s="139"/>
      <c r="B19" s="196" t="str">
        <f>IF(AND('4 ˣ 6 Rows'!A58=""),"",'4 ˣ 6 Rows'!A58)</f>
        <v>Dayand sec. School Chandawal</v>
      </c>
      <c r="C19" s="6" t="str">
        <f>IF(AND('4 ˣ 6 Rows'!B58=""),"",'4 ˣ 6 Rows'!B58)</f>
        <v/>
      </c>
      <c r="D19" s="7" t="s">
        <v>5</v>
      </c>
      <c r="E19" s="6" t="str">
        <f>IF(AND('4 ˣ 6 Rows'!C58=""),"",'4 ˣ 6 Rows'!C58)</f>
        <v/>
      </c>
      <c r="F19" s="6">
        <v>0</v>
      </c>
      <c r="G19" s="6" t="str">
        <f>IF(AND('4 ˣ 6 Rows'!D58=""),"",'4 ˣ 6 Rows'!D58)</f>
        <v/>
      </c>
      <c r="H19" s="119"/>
    </row>
    <row r="20" spans="1:8" ht="15.75" customHeight="1">
      <c r="A20" s="139">
        <f>'4 ˣ 6 Rows'!D71</f>
        <v>3</v>
      </c>
      <c r="B20" s="196" t="str">
        <f>IF(AND('4 ˣ 6 Rows'!A86=""),"",'4 ˣ 6 Rows'!A86)</f>
        <v>G.S.S.S. Chandawal</v>
      </c>
      <c r="C20" s="6">
        <f>IF(AND('4 ˣ 6 Rows'!B86=""),"",'4 ˣ 6 Rows'!B86)</f>
        <v>3296287</v>
      </c>
      <c r="D20" s="7" t="s">
        <v>5</v>
      </c>
      <c r="E20" s="6">
        <f>IF(AND('4 ˣ 6 Rows'!C86=""),"",'4 ˣ 6 Rows'!C86)</f>
        <v>3296292</v>
      </c>
      <c r="F20" s="6">
        <v>0</v>
      </c>
      <c r="G20" s="6">
        <f>IF(AND('4 ˣ 6 Rows'!D86=""),"",'4 ˣ 6 Rows'!D86)</f>
        <v>6</v>
      </c>
      <c r="H20" s="118">
        <f>IF(AND(G20="",G21="",G22="",G23,G24,G25=""),"",SUM(G20,G21,G22,G23,G24,G25))</f>
        <v>24</v>
      </c>
    </row>
    <row r="21" spans="1:8" ht="15.75" customHeight="1">
      <c r="A21" s="139"/>
      <c r="B21" s="196" t="str">
        <f>IF(AND('4 ˣ 6 Rows'!A87=""),"",'4 ˣ 6 Rows'!A87)</f>
        <v>G.G.S.S. Chandawal</v>
      </c>
      <c r="C21" s="6">
        <f>IF(AND('4 ˣ 6 Rows'!B87=""),"",'4 ˣ 6 Rows'!B87)</f>
        <v>3296322</v>
      </c>
      <c r="D21" s="7" t="s">
        <v>5</v>
      </c>
      <c r="E21" s="6">
        <f>IF(AND('4 ˣ 6 Rows'!C87=""),"",'4 ˣ 6 Rows'!C87)</f>
        <v>3296327</v>
      </c>
      <c r="F21" s="6">
        <v>0</v>
      </c>
      <c r="G21" s="6">
        <f>IF(AND('4 ˣ 6 Rows'!D87=""),"",'4 ˣ 6 Rows'!D87)</f>
        <v>6</v>
      </c>
      <c r="H21" s="119"/>
    </row>
    <row r="22" spans="1:8" ht="15.75" customHeight="1">
      <c r="A22" s="139"/>
      <c r="B22" s="196" t="str">
        <f>IF(AND('4 ˣ 6 Rows'!A88=""),"",'4 ˣ 6 Rows'!A88)</f>
        <v>Adarsh Bal Niketan Chandawal</v>
      </c>
      <c r="C22" s="6">
        <f>IF(AND('4 ˣ 6 Rows'!B88=""),"",'4 ˣ 6 Rows'!B88)</f>
        <v>3296357</v>
      </c>
      <c r="D22" s="7" t="s">
        <v>5</v>
      </c>
      <c r="E22" s="6">
        <f>IF(AND('4 ˣ 6 Rows'!C88=""),"",'4 ˣ 6 Rows'!C88)</f>
        <v>3296362</v>
      </c>
      <c r="F22" s="6">
        <v>0</v>
      </c>
      <c r="G22" s="6">
        <f>IF(AND('4 ˣ 6 Rows'!D88=""),"",'4 ˣ 6 Rows'!D88)</f>
        <v>6</v>
      </c>
      <c r="H22" s="119"/>
    </row>
    <row r="23" spans="1:8" ht="15.75" customHeight="1">
      <c r="A23" s="139"/>
      <c r="B23" s="196" t="str">
        <f>IF(AND('4 ˣ 6 Rows'!A89=""),"",'4 ˣ 6 Rows'!A89)</f>
        <v>G.S.S.S. Murdawa</v>
      </c>
      <c r="C23" s="6">
        <f>IF(AND('4 ˣ 6 Rows'!B89=""),"",'4 ˣ 6 Rows'!B89)</f>
        <v>3296387</v>
      </c>
      <c r="D23" s="7" t="s">
        <v>5</v>
      </c>
      <c r="E23" s="6">
        <f>IF(AND('4 ˣ 6 Rows'!C89=""),"",'4 ˣ 6 Rows'!C89)</f>
        <v>3296392</v>
      </c>
      <c r="F23" s="6">
        <v>0</v>
      </c>
      <c r="G23" s="6">
        <f>IF(AND('4 ˣ 6 Rows'!D89=""),"",'4 ˣ 6 Rows'!D89)</f>
        <v>6</v>
      </c>
      <c r="H23" s="119"/>
    </row>
    <row r="24" spans="1:8" ht="15.75" customHeight="1">
      <c r="A24" s="139"/>
      <c r="B24" s="196" t="str">
        <f>IF(AND('4 ˣ 6 Rows'!A90=""),"",'4 ˣ 6 Rows'!A90)</f>
        <v>G.S.S.S. Khokhara</v>
      </c>
      <c r="C24" s="6" t="str">
        <f>IF(AND('4 ˣ 6 Rows'!B90=""),"",'4 ˣ 6 Rows'!B90)</f>
        <v/>
      </c>
      <c r="D24" s="7" t="s">
        <v>5</v>
      </c>
      <c r="E24" s="6" t="str">
        <f>IF(AND('4 ˣ 6 Rows'!C90=""),"",'4 ˣ 6 Rows'!C90)</f>
        <v/>
      </c>
      <c r="F24" s="6">
        <v>0</v>
      </c>
      <c r="G24" s="6" t="str">
        <f>IF(AND('4 ˣ 6 Rows'!D90=""),"",'4 ˣ 6 Rows'!D90)</f>
        <v/>
      </c>
      <c r="H24" s="119"/>
    </row>
    <row r="25" spans="1:8" ht="15.75" customHeight="1">
      <c r="A25" s="139"/>
      <c r="B25" s="196" t="str">
        <f>IF(AND('4 ˣ 6 Rows'!A91=""),"",'4 ˣ 6 Rows'!A91)</f>
        <v>Dayand sec. School Chandawal</v>
      </c>
      <c r="C25" s="6" t="str">
        <f>IF(AND('4 ˣ 6 Rows'!B91=""),"",'4 ˣ 6 Rows'!B91)</f>
        <v/>
      </c>
      <c r="D25" s="7" t="s">
        <v>5</v>
      </c>
      <c r="E25" s="6" t="str">
        <f>IF(AND('4 ˣ 6 Rows'!C91=""),"",'4 ˣ 6 Rows'!C91)</f>
        <v/>
      </c>
      <c r="F25" s="6">
        <v>0</v>
      </c>
      <c r="G25" s="6" t="str">
        <f>IF(AND('4 ˣ 6 Rows'!D91=""),"",'4 ˣ 6 Rows'!D91)</f>
        <v/>
      </c>
      <c r="H25" s="119"/>
    </row>
    <row r="26" spans="1:8" ht="15.75" customHeight="1">
      <c r="A26" s="128">
        <f>'4 ˣ 6 Rows'!D103</f>
        <v>4</v>
      </c>
      <c r="B26" s="196" t="str">
        <f>IF(AND('4 ˣ 6 Rows'!A118=""),"",'4 ˣ 6 Rows'!A118)</f>
        <v>G.S.S.S. Chandawal</v>
      </c>
      <c r="C26" s="6">
        <f>IF(AND('4 ˣ 6 Rows'!B118=""),"",'4 ˣ 6 Rows'!B118)</f>
        <v>3296293</v>
      </c>
      <c r="D26" s="7" t="s">
        <v>5</v>
      </c>
      <c r="E26" s="6">
        <f>IF(AND('4 ˣ 6 Rows'!C118=""),"",'4 ˣ 6 Rows'!C118)</f>
        <v>3296298</v>
      </c>
      <c r="F26" s="6">
        <v>0</v>
      </c>
      <c r="G26" s="6">
        <f>IF(AND('4 ˣ 6 Rows'!D118=""),"",'4 ˣ 6 Rows'!D118)</f>
        <v>6</v>
      </c>
      <c r="H26" s="118">
        <f t="shared" ref="H26" si="0">IF(AND(G26="",G27="",G28="",G29,G30,G31=""),"",SUM(G26,G27,G28,G29,G30,G31))</f>
        <v>24</v>
      </c>
    </row>
    <row r="27" spans="1:8" ht="15.75" customHeight="1">
      <c r="A27" s="129"/>
      <c r="B27" s="196" t="str">
        <f>IF(AND('4 ˣ 6 Rows'!A119=""),"",'4 ˣ 6 Rows'!A119)</f>
        <v>G.G.S.S. Chandawal</v>
      </c>
      <c r="C27" s="6">
        <f>IF(AND('4 ˣ 6 Rows'!B119=""),"",'4 ˣ 6 Rows'!B119)</f>
        <v>3296328</v>
      </c>
      <c r="D27" s="7" t="s">
        <v>5</v>
      </c>
      <c r="E27" s="6">
        <f>IF(AND('4 ˣ 6 Rows'!C119=""),"",'4 ˣ 6 Rows'!C119)</f>
        <v>3296333</v>
      </c>
      <c r="F27" s="6">
        <v>0</v>
      </c>
      <c r="G27" s="6">
        <f>IF(AND('4 ˣ 6 Rows'!D119=""),"",'4 ˣ 6 Rows'!D119)</f>
        <v>6</v>
      </c>
      <c r="H27" s="119"/>
    </row>
    <row r="28" spans="1:8" ht="15.75" customHeight="1">
      <c r="A28" s="129"/>
      <c r="B28" s="196" t="str">
        <f>IF(AND('4 ˣ 6 Rows'!A120=""),"",'4 ˣ 6 Rows'!A120)</f>
        <v>Adarsh Bal Niketan Chandawal</v>
      </c>
      <c r="C28" s="6">
        <f>IF(AND('4 ˣ 6 Rows'!B120=""),"",'4 ˣ 6 Rows'!B120)</f>
        <v>3296363</v>
      </c>
      <c r="D28" s="7" t="s">
        <v>5</v>
      </c>
      <c r="E28" s="6">
        <f>IF(AND('4 ˣ 6 Rows'!C120=""),"",'4 ˣ 6 Rows'!C120)</f>
        <v>3296368</v>
      </c>
      <c r="F28" s="6">
        <v>0</v>
      </c>
      <c r="G28" s="6">
        <f>IF(AND('4 ˣ 6 Rows'!D120=""),"",'4 ˣ 6 Rows'!D120)</f>
        <v>6</v>
      </c>
      <c r="H28" s="119"/>
    </row>
    <row r="29" spans="1:8" ht="15.75" customHeight="1">
      <c r="A29" s="129"/>
      <c r="B29" s="196" t="str">
        <f>IF(AND('4 ˣ 6 Rows'!A121=""),"",'4 ˣ 6 Rows'!A121)</f>
        <v>G.S.S.S. Murdawa</v>
      </c>
      <c r="C29" s="6">
        <f>IF(AND('4 ˣ 6 Rows'!B121=""),"",'4 ˣ 6 Rows'!B121)</f>
        <v>3296393</v>
      </c>
      <c r="D29" s="7" t="s">
        <v>5</v>
      </c>
      <c r="E29" s="6">
        <f>IF(AND('4 ˣ 6 Rows'!C121=""),"",'4 ˣ 6 Rows'!C121)</f>
        <v>3296398</v>
      </c>
      <c r="F29" s="6">
        <v>0</v>
      </c>
      <c r="G29" s="6">
        <f>IF(AND('4 ˣ 6 Rows'!D121=""),"",'4 ˣ 6 Rows'!D121)</f>
        <v>6</v>
      </c>
      <c r="H29" s="119"/>
    </row>
    <row r="30" spans="1:8" ht="15.75" customHeight="1">
      <c r="A30" s="129"/>
      <c r="B30" s="196" t="str">
        <f>IF(AND('4 ˣ 6 Rows'!A122=""),"",'4 ˣ 6 Rows'!A122)</f>
        <v>G.S.S.S. Khokhara</v>
      </c>
      <c r="C30" s="6" t="str">
        <f>IF(AND('4 ˣ 6 Rows'!B122=""),"",'4 ˣ 6 Rows'!B122)</f>
        <v/>
      </c>
      <c r="D30" s="7" t="s">
        <v>5</v>
      </c>
      <c r="E30" s="6" t="str">
        <f>IF(AND('4 ˣ 6 Rows'!C122=""),"",'4 ˣ 6 Rows'!C122)</f>
        <v/>
      </c>
      <c r="F30" s="6">
        <v>0</v>
      </c>
      <c r="G30" s="6" t="str">
        <f>IF(AND('4 ˣ 6 Rows'!D122=""),"",'4 ˣ 6 Rows'!D122)</f>
        <v/>
      </c>
      <c r="H30" s="119"/>
    </row>
    <row r="31" spans="1:8" ht="15.75" customHeight="1">
      <c r="A31" s="129"/>
      <c r="B31" s="196" t="str">
        <f>IF(AND('4 ˣ 6 Rows'!A123=""),"",'4 ˣ 6 Rows'!A123)</f>
        <v>Dayand sec. School Chandawal</v>
      </c>
      <c r="C31" s="6" t="str">
        <f>IF(AND('4 ˣ 6 Rows'!B123=""),"",'4 ˣ 6 Rows'!B123)</f>
        <v/>
      </c>
      <c r="D31" s="7" t="s">
        <v>5</v>
      </c>
      <c r="E31" s="6" t="str">
        <f>IF(AND('4 ˣ 6 Rows'!C123=""),"",'4 ˣ 6 Rows'!C123)</f>
        <v/>
      </c>
      <c r="F31" s="6">
        <v>0</v>
      </c>
      <c r="G31" s="6" t="str">
        <f>IF(AND('4 ˣ 6 Rows'!D123=""),"",'4 ˣ 6 Rows'!D123)</f>
        <v/>
      </c>
      <c r="H31" s="119"/>
    </row>
    <row r="32" spans="1:8" ht="15.75" customHeight="1">
      <c r="A32" s="139">
        <f>'4 ˣ 6 Rows'!D135</f>
        <v>5</v>
      </c>
      <c r="B32" s="196" t="str">
        <f>IF(AND('4 ˣ 6 Rows'!A150=""),"",'4 ˣ 6 Rows'!A150)</f>
        <v>G.S.S.S. Chandawal</v>
      </c>
      <c r="C32" s="6">
        <f>IF(AND('4 ˣ 6 Rows'!B150=""),"",'4 ˣ 6 Rows'!B150)</f>
        <v>3296299</v>
      </c>
      <c r="D32" s="7" t="s">
        <v>5</v>
      </c>
      <c r="E32" s="6">
        <f>IF(AND('4 ˣ 6 Rows'!C150=""),"",'4 ˣ 6 Rows'!C150)</f>
        <v>3296304</v>
      </c>
      <c r="F32" s="6">
        <v>0</v>
      </c>
      <c r="G32" s="6">
        <f>IF(AND('4 ˣ 6 Rows'!D150=""),"",'4 ˣ 6 Rows'!D150)</f>
        <v>6</v>
      </c>
      <c r="H32" s="118">
        <f t="shared" ref="H32" si="1">IF(AND(G32="",G33="",G34="",G35,G36,G37=""),"",SUM(G32,G33,G34,G35,G36,G37))</f>
        <v>24</v>
      </c>
    </row>
    <row r="33" spans="1:8" ht="15.75" customHeight="1">
      <c r="A33" s="139"/>
      <c r="B33" s="196" t="str">
        <f>IF(AND('4 ˣ 6 Rows'!A151=""),"",'4 ˣ 6 Rows'!A151)</f>
        <v>G.G.S.S. Chandawal</v>
      </c>
      <c r="C33" s="6">
        <f>IF(AND('4 ˣ 6 Rows'!B151=""),"",'4 ˣ 6 Rows'!B151)</f>
        <v>3296334</v>
      </c>
      <c r="D33" s="7" t="s">
        <v>5</v>
      </c>
      <c r="E33" s="6">
        <f>IF(AND('4 ˣ 6 Rows'!C151=""),"",'4 ˣ 6 Rows'!C151)</f>
        <v>3296339</v>
      </c>
      <c r="F33" s="6">
        <v>0</v>
      </c>
      <c r="G33" s="6">
        <f>IF(AND('4 ˣ 6 Rows'!D151=""),"",'4 ˣ 6 Rows'!D151)</f>
        <v>6</v>
      </c>
      <c r="H33" s="119"/>
    </row>
    <row r="34" spans="1:8" ht="15.75" customHeight="1">
      <c r="A34" s="139"/>
      <c r="B34" s="196" t="str">
        <f>IF(AND('4 ˣ 6 Rows'!A152=""),"",'4 ˣ 6 Rows'!A152)</f>
        <v>Adarsh Bal Niketan Chandawal</v>
      </c>
      <c r="C34" s="6">
        <f>IF(AND('4 ˣ 6 Rows'!B152=""),"",'4 ˣ 6 Rows'!B152)</f>
        <v>3296369</v>
      </c>
      <c r="D34" s="7" t="s">
        <v>5</v>
      </c>
      <c r="E34" s="6">
        <f>IF(AND('4 ˣ 6 Rows'!C152=""),"",'4 ˣ 6 Rows'!C152)</f>
        <v>3296374</v>
      </c>
      <c r="F34" s="6">
        <v>0</v>
      </c>
      <c r="G34" s="6">
        <f>IF(AND('4 ˣ 6 Rows'!D152=""),"",'4 ˣ 6 Rows'!D152)</f>
        <v>6</v>
      </c>
      <c r="H34" s="119"/>
    </row>
    <row r="35" spans="1:8" ht="15.75" customHeight="1">
      <c r="A35" s="139"/>
      <c r="B35" s="196" t="str">
        <f>IF(AND('4 ˣ 6 Rows'!A153=""),"",'4 ˣ 6 Rows'!A153)</f>
        <v>G.S.S.S. Murdawa</v>
      </c>
      <c r="C35" s="6">
        <f>IF(AND('4 ˣ 6 Rows'!B153=""),"",'4 ˣ 6 Rows'!B153)</f>
        <v>3296399</v>
      </c>
      <c r="D35" s="7" t="s">
        <v>5</v>
      </c>
      <c r="E35" s="6">
        <f>IF(AND('4 ˣ 6 Rows'!C153=""),"",'4 ˣ 6 Rows'!C153)</f>
        <v>3296404</v>
      </c>
      <c r="F35" s="6">
        <v>0</v>
      </c>
      <c r="G35" s="6">
        <f>IF(AND('4 ˣ 6 Rows'!D153=""),"",'4 ˣ 6 Rows'!D153)</f>
        <v>6</v>
      </c>
      <c r="H35" s="119"/>
    </row>
    <row r="36" spans="1:8" ht="15.75" customHeight="1">
      <c r="A36" s="139"/>
      <c r="B36" s="196" t="str">
        <f>IF(AND('4 ˣ 6 Rows'!A154=""),"",'4 ˣ 6 Rows'!A154)</f>
        <v>G.S.S.S. Khokhara</v>
      </c>
      <c r="C36" s="6" t="str">
        <f>IF(AND('4 ˣ 6 Rows'!B154=""),"",'4 ˣ 6 Rows'!B154)</f>
        <v/>
      </c>
      <c r="D36" s="7" t="s">
        <v>5</v>
      </c>
      <c r="E36" s="6" t="str">
        <f>IF(AND('4 ˣ 6 Rows'!C154=""),"",'4 ˣ 6 Rows'!C154)</f>
        <v/>
      </c>
      <c r="F36" s="6">
        <v>0</v>
      </c>
      <c r="G36" s="6" t="str">
        <f>IF(AND('4 ˣ 6 Rows'!D154=""),"",'4 ˣ 6 Rows'!D154)</f>
        <v/>
      </c>
      <c r="H36" s="119"/>
    </row>
    <row r="37" spans="1:8" ht="15.75" customHeight="1">
      <c r="A37" s="139"/>
      <c r="B37" s="196" t="str">
        <f>IF(AND('4 ˣ 6 Rows'!A155=""),"",'4 ˣ 6 Rows'!A155)</f>
        <v>Dayand sec. School Chandawal</v>
      </c>
      <c r="C37" s="6" t="str">
        <f>IF(AND('4 ˣ 6 Rows'!B155=""),"",'4 ˣ 6 Rows'!B155)</f>
        <v/>
      </c>
      <c r="D37" s="7" t="s">
        <v>5</v>
      </c>
      <c r="E37" s="6" t="str">
        <f>IF(AND('4 ˣ 6 Rows'!C155=""),"",'4 ˣ 6 Rows'!C155)</f>
        <v/>
      </c>
      <c r="F37" s="6">
        <v>0</v>
      </c>
      <c r="G37" s="6" t="str">
        <f>IF(AND('4 ˣ 6 Rows'!D155=""),"",'4 ˣ 6 Rows'!D155)</f>
        <v/>
      </c>
      <c r="H37" s="119"/>
    </row>
    <row r="38" spans="1:8" ht="15.75" customHeight="1">
      <c r="A38" s="128">
        <f>'4 ˣ 6 Rows'!D167</f>
        <v>6</v>
      </c>
      <c r="B38" s="196" t="str">
        <f>IF(AND('4 ˣ 6 Rows'!A182=""),"",'4 ˣ 6 Rows'!A182)</f>
        <v>G.S.S.S. Chandawal</v>
      </c>
      <c r="C38" s="6">
        <f>IF(AND('4 ˣ 6 Rows'!B182=""),"",'4 ˣ 6 Rows'!B182)</f>
        <v>3296305</v>
      </c>
      <c r="D38" s="7" t="s">
        <v>5</v>
      </c>
      <c r="E38" s="6">
        <f>IF(AND('4 ˣ 6 Rows'!C182=""),"",'4 ˣ 6 Rows'!C182)</f>
        <v>3296310</v>
      </c>
      <c r="F38" s="6">
        <v>0</v>
      </c>
      <c r="G38" s="6">
        <f>IF(AND('4 ˣ 6 Rows'!D182=""),"",'4 ˣ 6 Rows'!D182)</f>
        <v>6</v>
      </c>
      <c r="H38" s="118">
        <f t="shared" ref="H38" si="2">IF(AND(G38="",G39="",G40="",G41,G42,G43=""),"",SUM(G38,G39,G40,G41,G42,G43))</f>
        <v>24</v>
      </c>
    </row>
    <row r="39" spans="1:8" ht="15.75" customHeight="1">
      <c r="A39" s="129"/>
      <c r="B39" s="196" t="str">
        <f>IF(AND('4 ˣ 6 Rows'!A183=""),"",'4 ˣ 6 Rows'!A183)</f>
        <v>G.G.S.S. Chandawal</v>
      </c>
      <c r="C39" s="6">
        <f>IF(AND('4 ˣ 6 Rows'!B183=""),"",'4 ˣ 6 Rows'!B183)</f>
        <v>3296340</v>
      </c>
      <c r="D39" s="7" t="s">
        <v>5</v>
      </c>
      <c r="E39" s="6">
        <f>IF(AND('4 ˣ 6 Rows'!C183=""),"",'4 ˣ 6 Rows'!C183)</f>
        <v>3296345</v>
      </c>
      <c r="F39" s="6">
        <v>1</v>
      </c>
      <c r="G39" s="6">
        <f>IF(AND('4 ˣ 6 Rows'!D183=""),"",'4 ˣ 6 Rows'!D183)</f>
        <v>6</v>
      </c>
      <c r="H39" s="119"/>
    </row>
    <row r="40" spans="1:8" ht="15.75" customHeight="1">
      <c r="A40" s="129"/>
      <c r="B40" s="196" t="str">
        <f>IF(AND('4 ˣ 6 Rows'!A184=""),"",'4 ˣ 6 Rows'!A184)</f>
        <v>Adarsh Bal Niketan Chandawal</v>
      </c>
      <c r="C40" s="6">
        <f>IF(AND('4 ˣ 6 Rows'!B184=""),"",'4 ˣ 6 Rows'!B184)</f>
        <v>3296375</v>
      </c>
      <c r="D40" s="7" t="s">
        <v>5</v>
      </c>
      <c r="E40" s="6">
        <f>IF(AND('4 ˣ 6 Rows'!C184=""),"",'4 ˣ 6 Rows'!C184)</f>
        <v>3296380</v>
      </c>
      <c r="F40" s="6">
        <v>2</v>
      </c>
      <c r="G40" s="6">
        <f>IF(AND('4 ˣ 6 Rows'!D184=""),"",'4 ˣ 6 Rows'!D184)</f>
        <v>6</v>
      </c>
      <c r="H40" s="119"/>
    </row>
    <row r="41" spans="1:8" ht="15.75" customHeight="1">
      <c r="A41" s="129"/>
      <c r="B41" s="196" t="str">
        <f>IF(AND('4 ˣ 6 Rows'!A185=""),"",'4 ˣ 6 Rows'!A185)</f>
        <v>G.S.S.S. Murdawa</v>
      </c>
      <c r="C41" s="6">
        <f>IF(AND('4 ˣ 6 Rows'!B185=""),"",'4 ˣ 6 Rows'!B185)</f>
        <v>3296405</v>
      </c>
      <c r="D41" s="7" t="s">
        <v>5</v>
      </c>
      <c r="E41" s="6">
        <f>IF(AND('4 ˣ 6 Rows'!C185=""),"",'4 ˣ 6 Rows'!C185)</f>
        <v>3296410</v>
      </c>
      <c r="F41" s="6">
        <v>3</v>
      </c>
      <c r="G41" s="6">
        <f>IF(AND('4 ˣ 6 Rows'!D185=""),"",'4 ˣ 6 Rows'!D185)</f>
        <v>6</v>
      </c>
      <c r="H41" s="119"/>
    </row>
    <row r="42" spans="1:8" ht="15.75" customHeight="1">
      <c r="A42" s="129"/>
      <c r="B42" s="196" t="str">
        <f>IF(AND('4 ˣ 6 Rows'!A186=""),"",'4 ˣ 6 Rows'!A186)</f>
        <v>G.S.S.S. Khokhara</v>
      </c>
      <c r="C42" s="6" t="str">
        <f>IF(AND('4 ˣ 6 Rows'!B186=""),"",'4 ˣ 6 Rows'!B186)</f>
        <v/>
      </c>
      <c r="D42" s="7" t="s">
        <v>5</v>
      </c>
      <c r="E42" s="6" t="str">
        <f>IF(AND('4 ˣ 6 Rows'!C186=""),"",'4 ˣ 6 Rows'!C186)</f>
        <v/>
      </c>
      <c r="F42" s="6">
        <v>4</v>
      </c>
      <c r="G42" s="6" t="str">
        <f>IF(AND('4 ˣ 6 Rows'!D186=""),"",'4 ˣ 6 Rows'!D186)</f>
        <v/>
      </c>
      <c r="H42" s="119"/>
    </row>
    <row r="43" spans="1:8" ht="15.75" customHeight="1">
      <c r="A43" s="129"/>
      <c r="B43" s="196" t="str">
        <f>IF(AND('4 ˣ 6 Rows'!A187=""),"",'4 ˣ 6 Rows'!A187)</f>
        <v>Dayand sec. School Chandawal</v>
      </c>
      <c r="C43" s="6" t="str">
        <f>IF(AND('4 ˣ 6 Rows'!B187=""),"",'4 ˣ 6 Rows'!B187)</f>
        <v/>
      </c>
      <c r="D43" s="7" t="s">
        <v>5</v>
      </c>
      <c r="E43" s="6" t="str">
        <f>IF(AND('4 ˣ 6 Rows'!C187=""),"",'4 ˣ 6 Rows'!C187)</f>
        <v/>
      </c>
      <c r="F43" s="6">
        <v>5</v>
      </c>
      <c r="G43" s="6" t="str">
        <f>IF(AND('4 ˣ 6 Rows'!D187=""),"",'4 ˣ 6 Rows'!D187)</f>
        <v/>
      </c>
      <c r="H43" s="119"/>
    </row>
    <row r="44" spans="1:8" ht="15.75" customHeight="1">
      <c r="A44" s="134"/>
      <c r="B44" s="10"/>
      <c r="C44" s="6"/>
      <c r="D44" s="7" t="s">
        <v>5</v>
      </c>
      <c r="E44" s="6"/>
      <c r="F44" s="6"/>
      <c r="G44" s="6" t="str">
        <f t="shared" ref="G44:G82" si="3">IFERROR(IF(AND(E44="",F44=""),"",SUM(E44-C44-F44)+1),"")</f>
        <v/>
      </c>
      <c r="H44" s="118" t="str">
        <f t="shared" ref="H44" si="4">IF(AND(G44="",G45="",G46="",G47,G48,G49=""),"",SUM(G44,G45,G46,G47,G48,G49))</f>
        <v/>
      </c>
    </row>
    <row r="45" spans="1:8" ht="15.75" customHeight="1">
      <c r="A45" s="135"/>
      <c r="B45" s="10"/>
      <c r="C45" s="6"/>
      <c r="D45" s="7" t="s">
        <v>5</v>
      </c>
      <c r="E45" s="6"/>
      <c r="F45" s="6"/>
      <c r="G45" s="6" t="str">
        <f t="shared" si="3"/>
        <v/>
      </c>
      <c r="H45" s="119"/>
    </row>
    <row r="46" spans="1:8" ht="15.75" customHeight="1">
      <c r="A46" s="135"/>
      <c r="B46" s="10"/>
      <c r="C46" s="6"/>
      <c r="D46" s="7" t="s">
        <v>5</v>
      </c>
      <c r="E46" s="6"/>
      <c r="F46" s="6"/>
      <c r="G46" s="6" t="str">
        <f t="shared" si="3"/>
        <v/>
      </c>
      <c r="H46" s="119"/>
    </row>
    <row r="47" spans="1:8" ht="15.75" customHeight="1">
      <c r="A47" s="135"/>
      <c r="B47" s="10"/>
      <c r="C47" s="6"/>
      <c r="D47" s="7" t="s">
        <v>5</v>
      </c>
      <c r="E47" s="6"/>
      <c r="F47" s="6"/>
      <c r="G47" s="6"/>
      <c r="H47" s="119"/>
    </row>
    <row r="48" spans="1:8" ht="15.75" customHeight="1">
      <c r="A48" s="135"/>
      <c r="B48" s="10"/>
      <c r="C48" s="6"/>
      <c r="D48" s="7" t="s">
        <v>5</v>
      </c>
      <c r="E48" s="6"/>
      <c r="F48" s="6"/>
      <c r="G48" s="6"/>
      <c r="H48" s="119"/>
    </row>
    <row r="49" spans="1:8" ht="15.75" customHeight="1">
      <c r="A49" s="135"/>
      <c r="B49" s="10"/>
      <c r="C49" s="6"/>
      <c r="D49" s="7" t="s">
        <v>5</v>
      </c>
      <c r="E49" s="6"/>
      <c r="F49" s="6"/>
      <c r="G49" s="6"/>
      <c r="H49" s="119"/>
    </row>
    <row r="50" spans="1:8" ht="15.75" customHeight="1">
      <c r="A50" s="128"/>
      <c r="B50" s="10"/>
      <c r="C50" s="6"/>
      <c r="D50" s="7" t="s">
        <v>5</v>
      </c>
      <c r="E50" s="6"/>
      <c r="F50" s="6"/>
      <c r="G50" s="6" t="str">
        <f t="shared" si="3"/>
        <v/>
      </c>
      <c r="H50" s="118" t="str">
        <f t="shared" ref="H50" si="5">IF(AND(G50="",G51="",G52="",G53,G54,G55=""),"",SUM(G50,G51,G52,G53,G54,G55))</f>
        <v/>
      </c>
    </row>
    <row r="51" spans="1:8" ht="15.75" customHeight="1">
      <c r="A51" s="129"/>
      <c r="B51" s="10"/>
      <c r="C51" s="6"/>
      <c r="D51" s="7" t="s">
        <v>5</v>
      </c>
      <c r="E51" s="6"/>
      <c r="F51" s="6"/>
      <c r="G51" s="6" t="str">
        <f t="shared" si="3"/>
        <v/>
      </c>
      <c r="H51" s="119"/>
    </row>
    <row r="52" spans="1:8" ht="15.75" customHeight="1">
      <c r="A52" s="129"/>
      <c r="B52" s="10"/>
      <c r="C52" s="6"/>
      <c r="D52" s="7" t="s">
        <v>5</v>
      </c>
      <c r="E52" s="6"/>
      <c r="F52" s="6"/>
      <c r="G52" s="6" t="str">
        <f t="shared" si="3"/>
        <v/>
      </c>
      <c r="H52" s="119"/>
    </row>
    <row r="53" spans="1:8" ht="15.75" customHeight="1">
      <c r="A53" s="129"/>
      <c r="B53" s="10"/>
      <c r="C53" s="6"/>
      <c r="D53" s="7" t="s">
        <v>5</v>
      </c>
      <c r="E53" s="6"/>
      <c r="F53" s="6"/>
      <c r="G53" s="6"/>
      <c r="H53" s="119"/>
    </row>
    <row r="54" spans="1:8" ht="15.75" customHeight="1">
      <c r="A54" s="129"/>
      <c r="B54" s="10"/>
      <c r="C54" s="6"/>
      <c r="D54" s="7" t="s">
        <v>5</v>
      </c>
      <c r="E54" s="6"/>
      <c r="F54" s="6"/>
      <c r="G54" s="6"/>
      <c r="H54" s="119"/>
    </row>
    <row r="55" spans="1:8" ht="15.75" customHeight="1">
      <c r="A55" s="129"/>
      <c r="B55" s="10"/>
      <c r="C55" s="6"/>
      <c r="D55" s="7" t="s">
        <v>5</v>
      </c>
      <c r="E55" s="6"/>
      <c r="F55" s="6"/>
      <c r="G55" s="6"/>
      <c r="H55" s="119"/>
    </row>
    <row r="56" spans="1:8" ht="15.75" customHeight="1">
      <c r="A56" s="134"/>
      <c r="B56" s="10"/>
      <c r="C56" s="6"/>
      <c r="D56" s="7" t="s">
        <v>5</v>
      </c>
      <c r="E56" s="6"/>
      <c r="F56" s="6"/>
      <c r="G56" s="6" t="str">
        <f t="shared" si="3"/>
        <v/>
      </c>
      <c r="H56" s="118" t="str">
        <f t="shared" ref="H56" si="6">IF(AND(G56="",G57="",G58="",G59,G60,G61=""),"",SUM(G56,G57,G58,G59,G60,G61))</f>
        <v/>
      </c>
    </row>
    <row r="57" spans="1:8" ht="15.75" customHeight="1">
      <c r="A57" s="135"/>
      <c r="B57" s="10"/>
      <c r="C57" s="6"/>
      <c r="D57" s="7" t="s">
        <v>5</v>
      </c>
      <c r="E57" s="6"/>
      <c r="F57" s="6"/>
      <c r="G57" s="6" t="str">
        <f t="shared" si="3"/>
        <v/>
      </c>
      <c r="H57" s="119"/>
    </row>
    <row r="58" spans="1:8" ht="15.75" customHeight="1">
      <c r="A58" s="135"/>
      <c r="B58" s="10"/>
      <c r="C58" s="6"/>
      <c r="D58" s="7" t="s">
        <v>5</v>
      </c>
      <c r="E58" s="6"/>
      <c r="F58" s="6"/>
      <c r="G58" s="6" t="str">
        <f t="shared" si="3"/>
        <v/>
      </c>
      <c r="H58" s="119"/>
    </row>
    <row r="59" spans="1:8" ht="15.75" customHeight="1">
      <c r="A59" s="135"/>
      <c r="B59" s="10"/>
      <c r="C59" s="6"/>
      <c r="D59" s="7" t="s">
        <v>5</v>
      </c>
      <c r="E59" s="6"/>
      <c r="F59" s="6"/>
      <c r="G59" s="6"/>
      <c r="H59" s="119"/>
    </row>
    <row r="60" spans="1:8" ht="15.75" customHeight="1">
      <c r="A60" s="135"/>
      <c r="B60" s="10"/>
      <c r="C60" s="6"/>
      <c r="D60" s="7" t="s">
        <v>5</v>
      </c>
      <c r="E60" s="6"/>
      <c r="F60" s="6"/>
      <c r="G60" s="6"/>
      <c r="H60" s="119"/>
    </row>
    <row r="61" spans="1:8" ht="15.75" customHeight="1">
      <c r="A61" s="135"/>
      <c r="B61" s="10"/>
      <c r="C61" s="6"/>
      <c r="D61" s="7" t="s">
        <v>5</v>
      </c>
      <c r="E61" s="6"/>
      <c r="F61" s="6"/>
      <c r="G61" s="6"/>
      <c r="H61" s="119"/>
    </row>
    <row r="62" spans="1:8" ht="15.75" customHeight="1">
      <c r="A62" s="128"/>
      <c r="B62" s="10"/>
      <c r="C62" s="6"/>
      <c r="D62" s="7" t="s">
        <v>5</v>
      </c>
      <c r="E62" s="6"/>
      <c r="F62" s="6"/>
      <c r="G62" s="6" t="str">
        <f>IFERROR(IF(AND(E62="",F62=""),"",SUM(E62-C62-F62)+1),"")</f>
        <v/>
      </c>
      <c r="H62" s="118" t="str">
        <f t="shared" ref="H62" si="7">IF(AND(G62="",G63="",G64="",G65,G66,G67=""),"",SUM(G62,G63,G64,G65,G66,G67))</f>
        <v/>
      </c>
    </row>
    <row r="63" spans="1:8" ht="15.75" customHeight="1">
      <c r="A63" s="129"/>
      <c r="B63" s="10"/>
      <c r="C63" s="6"/>
      <c r="D63" s="7" t="s">
        <v>5</v>
      </c>
      <c r="E63" s="6"/>
      <c r="F63" s="6"/>
      <c r="G63" s="6" t="str">
        <f t="shared" si="3"/>
        <v/>
      </c>
      <c r="H63" s="119"/>
    </row>
    <row r="64" spans="1:8" ht="15.75" customHeight="1">
      <c r="A64" s="129"/>
      <c r="B64" s="10"/>
      <c r="C64" s="6"/>
      <c r="D64" s="7" t="s">
        <v>5</v>
      </c>
      <c r="E64" s="6"/>
      <c r="F64" s="6"/>
      <c r="G64" s="6" t="str">
        <f t="shared" si="3"/>
        <v/>
      </c>
      <c r="H64" s="119"/>
    </row>
    <row r="65" spans="1:8" ht="15.75" customHeight="1">
      <c r="A65" s="129"/>
      <c r="B65" s="10"/>
      <c r="C65" s="6"/>
      <c r="D65" s="7" t="s">
        <v>5</v>
      </c>
      <c r="E65" s="6"/>
      <c r="F65" s="6"/>
      <c r="G65" s="6"/>
      <c r="H65" s="119"/>
    </row>
    <row r="66" spans="1:8" ht="15.75" customHeight="1">
      <c r="A66" s="129"/>
      <c r="B66" s="10"/>
      <c r="C66" s="6"/>
      <c r="D66" s="7" t="s">
        <v>5</v>
      </c>
      <c r="E66" s="6"/>
      <c r="F66" s="6"/>
      <c r="G66" s="6"/>
      <c r="H66" s="119"/>
    </row>
    <row r="67" spans="1:8" ht="15.75" customHeight="1">
      <c r="A67" s="129"/>
      <c r="B67" s="10"/>
      <c r="C67" s="6"/>
      <c r="D67" s="7" t="s">
        <v>5</v>
      </c>
      <c r="E67" s="6"/>
      <c r="F67" s="6"/>
      <c r="G67" s="6"/>
      <c r="H67" s="119"/>
    </row>
    <row r="68" spans="1:8" ht="15.75" customHeight="1">
      <c r="A68" s="123" t="s">
        <v>20</v>
      </c>
      <c r="B68" s="124"/>
      <c r="C68" s="124"/>
      <c r="D68" s="124"/>
      <c r="E68" s="125"/>
      <c r="F68" s="28">
        <f>SUM(F8:F67)</f>
        <v>15</v>
      </c>
      <c r="G68" s="121">
        <f>SUM(H8,H14,H20,H26,H32,H38,H44,H50,H56,H62)</f>
        <v>144</v>
      </c>
      <c r="H68" s="122"/>
    </row>
    <row r="69" spans="1:8" ht="15.75" customHeight="1">
      <c r="A69" s="5"/>
      <c r="B69" s="5"/>
      <c r="C69" s="5"/>
      <c r="D69" s="5"/>
      <c r="E69" s="5"/>
      <c r="F69" s="5"/>
      <c r="G69" s="5"/>
      <c r="H69" s="5"/>
    </row>
    <row r="70" spans="1:8" ht="15.75" customHeight="1">
      <c r="A70" s="35" t="s">
        <v>41</v>
      </c>
      <c r="B70" s="56">
        <v>3296285</v>
      </c>
      <c r="C70" s="127">
        <v>3296320</v>
      </c>
      <c r="D70" s="127"/>
      <c r="E70" s="127">
        <v>3296362</v>
      </c>
      <c r="F70" s="127"/>
      <c r="G70" s="127"/>
      <c r="H70" s="16" t="s">
        <v>14</v>
      </c>
    </row>
    <row r="71" spans="1:8" ht="15.75" customHeight="1">
      <c r="A71" s="4"/>
      <c r="B71" s="56">
        <v>0</v>
      </c>
      <c r="C71" s="127">
        <v>0</v>
      </c>
      <c r="D71" s="127"/>
      <c r="E71" s="127">
        <v>0</v>
      </c>
      <c r="F71" s="127"/>
      <c r="G71" s="127"/>
      <c r="H71" s="17">
        <f>COUNTIFS(B70:G71,"&gt;0")</f>
        <v>3</v>
      </c>
    </row>
    <row r="72" spans="1:8" s="36" customFormat="1" ht="15.75" customHeight="1">
      <c r="A72" s="52" t="s">
        <v>49</v>
      </c>
      <c r="B72" s="52" t="s">
        <v>8</v>
      </c>
      <c r="C72" s="131" t="s">
        <v>9</v>
      </c>
      <c r="D72" s="131"/>
      <c r="E72" s="131"/>
      <c r="F72" s="52" t="s">
        <v>25</v>
      </c>
      <c r="G72" s="131" t="s">
        <v>14</v>
      </c>
      <c r="H72" s="131"/>
    </row>
    <row r="73" spans="1:8" ht="15.75" customHeight="1">
      <c r="A73" s="54">
        <v>1</v>
      </c>
      <c r="B73" s="195" t="str">
        <f>IF(AND('school entry'!$B$5=""),"",'school entry'!$B$5)</f>
        <v>G.S.S.S. Chandawal</v>
      </c>
      <c r="C73" s="183"/>
      <c r="D73" s="198" t="s">
        <v>5</v>
      </c>
      <c r="E73" s="54"/>
      <c r="F73" s="54"/>
      <c r="G73" s="115" t="str">
        <f>IFERROR(IF(AND(C73="",E73=""),"",SUM(E73-C73-F73)+1),"")</f>
        <v/>
      </c>
      <c r="H73" s="115"/>
    </row>
    <row r="74" spans="1:8" ht="15.75" customHeight="1">
      <c r="A74" s="54">
        <v>2</v>
      </c>
      <c r="B74" s="195" t="str">
        <f>IF(AND('school entry'!$B$6=""),"",'school entry'!$B$6)</f>
        <v>G.G.S.S. Chandawal</v>
      </c>
      <c r="C74" s="183"/>
      <c r="D74" s="198" t="s">
        <v>5</v>
      </c>
      <c r="E74" s="54"/>
      <c r="F74" s="54"/>
      <c r="G74" s="115" t="str">
        <f t="shared" ref="G74:G78" si="8">IFERROR(IF(AND(C74="",E74=""),"",SUM(E74-C74-F74)+1),"")</f>
        <v/>
      </c>
      <c r="H74" s="115"/>
    </row>
    <row r="75" spans="1:8" ht="15.75" customHeight="1">
      <c r="A75" s="54">
        <v>3</v>
      </c>
      <c r="B75" s="195" t="str">
        <f>IF(AND('school entry'!$B$7=""),"",'school entry'!$B$7)</f>
        <v>Adarsh Bal Niketan Chandawal</v>
      </c>
      <c r="C75" s="183"/>
      <c r="D75" s="198" t="s">
        <v>5</v>
      </c>
      <c r="E75" s="54"/>
      <c r="F75" s="54"/>
      <c r="G75" s="115" t="str">
        <f t="shared" si="8"/>
        <v/>
      </c>
      <c r="H75" s="115"/>
    </row>
    <row r="76" spans="1:8" ht="15.75" customHeight="1">
      <c r="A76" s="54">
        <v>4</v>
      </c>
      <c r="B76" s="195" t="str">
        <f>IF(AND('school entry'!$B$8=""),"",'school entry'!$B$8)</f>
        <v>G.S.S.S. Murdawa</v>
      </c>
      <c r="C76" s="183"/>
      <c r="D76" s="198" t="s">
        <v>5</v>
      </c>
      <c r="E76" s="54"/>
      <c r="F76" s="54"/>
      <c r="G76" s="115" t="str">
        <f t="shared" si="8"/>
        <v/>
      </c>
      <c r="H76" s="115"/>
    </row>
    <row r="77" spans="1:8" ht="15.75" customHeight="1">
      <c r="A77" s="54">
        <v>5</v>
      </c>
      <c r="B77" s="195" t="str">
        <f>IF(AND('school entry'!$B$9=""),"",'school entry'!$B$9)</f>
        <v>G.S.S.S. Khokhara</v>
      </c>
      <c r="C77" s="183"/>
      <c r="D77" s="198" t="s">
        <v>5</v>
      </c>
      <c r="E77" s="54"/>
      <c r="F77" s="54"/>
      <c r="G77" s="115" t="str">
        <f t="shared" si="8"/>
        <v/>
      </c>
      <c r="H77" s="115"/>
    </row>
    <row r="78" spans="1:8" ht="15.75">
      <c r="A78" s="54">
        <v>6</v>
      </c>
      <c r="B78" s="195" t="str">
        <f>IF(AND('school entry'!$B$10=""),"",'school entry'!$B$10)</f>
        <v>Dayand sec. School Chandawal</v>
      </c>
      <c r="C78" s="183"/>
      <c r="D78" s="198" t="s">
        <v>5</v>
      </c>
      <c r="E78" s="54"/>
      <c r="F78" s="54"/>
      <c r="G78" s="115" t="str">
        <f t="shared" si="8"/>
        <v/>
      </c>
      <c r="H78" s="115"/>
    </row>
    <row r="79" spans="1:8" ht="15.75">
      <c r="A79" s="13"/>
      <c r="B79" s="197"/>
      <c r="C79" s="13"/>
      <c r="D79" s="13"/>
      <c r="E79" s="116" t="s">
        <v>14</v>
      </c>
      <c r="F79" s="116"/>
      <c r="G79" s="126">
        <f>SUM(G73:H78)</f>
        <v>0</v>
      </c>
      <c r="H79" s="126"/>
    </row>
    <row r="80" spans="1:8" ht="15.75">
      <c r="A80" s="13"/>
      <c r="B80" s="13"/>
      <c r="C80" s="13"/>
      <c r="D80" s="13"/>
      <c r="E80" s="13"/>
      <c r="F80" s="13"/>
      <c r="G80" s="13"/>
      <c r="H80" s="13"/>
    </row>
    <row r="81" spans="1:8" ht="15.75">
      <c r="A81" s="13"/>
      <c r="B81" s="13"/>
      <c r="C81" s="13"/>
      <c r="D81" s="13"/>
      <c r="E81" s="13"/>
      <c r="F81" s="13"/>
      <c r="G81" s="13"/>
      <c r="H81" s="13"/>
    </row>
    <row r="82" spans="1:8" ht="34.5">
      <c r="A82" s="3"/>
      <c r="B82" s="3"/>
      <c r="C82" s="3"/>
      <c r="D82" s="3"/>
      <c r="E82" s="3"/>
      <c r="F82" s="3"/>
      <c r="G82" s="3"/>
      <c r="H82" s="3"/>
    </row>
    <row r="83" spans="1:8" ht="34.5">
      <c r="A83" s="3"/>
      <c r="B83" s="3"/>
      <c r="C83" s="3"/>
      <c r="D83" s="3"/>
      <c r="E83" s="3"/>
      <c r="F83" s="3"/>
      <c r="G83" s="3"/>
      <c r="H83" s="3"/>
    </row>
    <row r="84" spans="1:8" ht="34.5">
      <c r="A84" s="3"/>
      <c r="B84" s="3"/>
      <c r="C84" s="3"/>
      <c r="D84" s="3"/>
      <c r="E84" s="3"/>
      <c r="F84" s="3"/>
      <c r="G84" s="3"/>
      <c r="H84" s="3"/>
    </row>
    <row r="85" spans="1:8" ht="34.5">
      <c r="A85" s="3"/>
      <c r="B85" s="3"/>
      <c r="C85" s="3"/>
      <c r="D85" s="3"/>
      <c r="E85" s="3"/>
      <c r="F85" s="3"/>
      <c r="G85" s="3"/>
      <c r="H85" s="3"/>
    </row>
    <row r="86" spans="1:8" ht="34.5">
      <c r="A86" s="3"/>
      <c r="B86" s="3"/>
      <c r="C86" s="3"/>
      <c r="D86" s="3"/>
      <c r="E86" s="3"/>
      <c r="F86" s="3"/>
      <c r="G86" s="3"/>
      <c r="H86" s="3"/>
    </row>
    <row r="87" spans="1:8" ht="34.5">
      <c r="A87" s="3"/>
      <c r="B87" s="3"/>
      <c r="C87" s="3"/>
      <c r="D87" s="3"/>
      <c r="E87" s="3"/>
      <c r="F87" s="3"/>
      <c r="G87" s="3"/>
      <c r="H87" s="3"/>
    </row>
    <row r="88" spans="1:8" ht="15"/>
    <row r="89" spans="1:8" ht="15"/>
    <row r="90" spans="1:8" ht="15"/>
    <row r="91" spans="1:8" ht="15"/>
    <row r="92" spans="1:8" ht="15"/>
    <row r="93" spans="1:8" ht="15"/>
    <row r="94" spans="1:8" ht="15"/>
    <row r="95" spans="1:8" ht="15"/>
    <row r="96" spans="1:8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</sheetData>
  <mergeCells count="47">
    <mergeCell ref="G75:H75"/>
    <mergeCell ref="G76:H76"/>
    <mergeCell ref="G77:H77"/>
    <mergeCell ref="E79:F79"/>
    <mergeCell ref="G79:H79"/>
    <mergeCell ref="C71:D71"/>
    <mergeCell ref="E71:G71"/>
    <mergeCell ref="C72:E72"/>
    <mergeCell ref="G72:H72"/>
    <mergeCell ref="G73:H73"/>
    <mergeCell ref="G74:H74"/>
    <mergeCell ref="A50:A55"/>
    <mergeCell ref="H50:H55"/>
    <mergeCell ref="A56:A61"/>
    <mergeCell ref="H56:H61"/>
    <mergeCell ref="A62:A67"/>
    <mergeCell ref="H62:H67"/>
    <mergeCell ref="A8:A13"/>
    <mergeCell ref="H8:H13"/>
    <mergeCell ref="A14:A19"/>
    <mergeCell ref="H14:H19"/>
    <mergeCell ref="A20:A25"/>
    <mergeCell ref="H20:H25"/>
    <mergeCell ref="A26:A31"/>
    <mergeCell ref="G78:H78"/>
    <mergeCell ref="A68:E68"/>
    <mergeCell ref="G68:H68"/>
    <mergeCell ref="C70:D70"/>
    <mergeCell ref="E70:G70"/>
    <mergeCell ref="A38:A43"/>
    <mergeCell ref="H38:H43"/>
    <mergeCell ref="A44:A49"/>
    <mergeCell ref="H44:H49"/>
    <mergeCell ref="H26:H31"/>
    <mergeCell ref="A32:A37"/>
    <mergeCell ref="H32:H37"/>
    <mergeCell ref="A5:B5"/>
    <mergeCell ref="C5:E5"/>
    <mergeCell ref="A6:H6"/>
    <mergeCell ref="C7:E7"/>
    <mergeCell ref="G7:H7"/>
    <mergeCell ref="A1:H1"/>
    <mergeCell ref="A2:H2"/>
    <mergeCell ref="C3:D3"/>
    <mergeCell ref="E3:G3"/>
    <mergeCell ref="A4:C4"/>
    <mergeCell ref="D4:E4"/>
  </mergeCells>
  <conditionalFormatting sqref="B80:G81">
    <cfRule type="cellIs" dxfId="2" priority="5" operator="lessThanOrEqual">
      <formula>0</formula>
    </cfRule>
    <cfRule type="colorScale" priority="6">
      <colorScale>
        <cfvo type="num" val="0"/>
        <cfvo type="max" val="0"/>
        <color theme="9" tint="0.59999389629810485"/>
        <color rgb="FFFFEF9C"/>
      </colorScale>
    </cfRule>
  </conditionalFormatting>
  <conditionalFormatting sqref="B50:C51 E50:G51">
    <cfRule type="cellIs" dxfId="1" priority="3" operator="lessThanOrEqual">
      <formula>0</formula>
    </cfRule>
    <cfRule type="colorScale" priority="4">
      <colorScale>
        <cfvo type="num" val="0"/>
        <cfvo type="max" val="0"/>
        <color theme="9" tint="0.59999389629810485"/>
        <color rgb="FFFFEF9C"/>
      </colorScale>
    </cfRule>
  </conditionalFormatting>
  <conditionalFormatting sqref="B70:G71">
    <cfRule type="cellIs" dxfId="0" priority="1" operator="lessThanOrEqual">
      <formula>0</formula>
    </cfRule>
    <cfRule type="colorScale" priority="2">
      <colorScale>
        <cfvo type="num" val="0"/>
        <cfvo type="max" val="0"/>
        <color theme="9" tint="0.59999389629810485"/>
        <color rgb="FFFFEF9C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topLeftCell="A7" zoomScaleSheetLayoutView="100" workbookViewId="0">
      <selection activeCell="AE26" sqref="AE26"/>
    </sheetView>
  </sheetViews>
  <sheetFormatPr defaultRowHeight="15"/>
  <cols>
    <col min="1" max="4" width="16.7109375" customWidth="1"/>
    <col min="5" max="5" width="19.5703125" customWidth="1"/>
    <col min="6" max="29" width="0" hidden="1" customWidth="1"/>
  </cols>
  <sheetData>
    <row r="1" spans="1:5" s="34" customFormat="1" ht="21" customHeight="1">
      <c r="A1" s="144" t="e">
        <f>#REF!</f>
        <v>#REF!</v>
      </c>
      <c r="B1" s="144"/>
      <c r="C1" s="144"/>
      <c r="D1" s="144"/>
      <c r="E1" s="144"/>
    </row>
    <row r="2" spans="1:5" s="34" customFormat="1" ht="21" customHeight="1">
      <c r="A2" s="137" t="e">
        <f>#REF!</f>
        <v>#REF!</v>
      </c>
      <c r="B2" s="137"/>
      <c r="C2" s="137"/>
      <c r="D2" s="137"/>
      <c r="E2" s="137"/>
    </row>
    <row r="3" spans="1:5" s="34" customFormat="1" ht="20.100000000000001" customHeight="1">
      <c r="A3" s="31" t="s">
        <v>36</v>
      </c>
      <c r="B3" s="39" t="e">
        <f>#REF!</f>
        <v>#REF!</v>
      </c>
      <c r="C3" s="31"/>
      <c r="D3" s="31" t="s">
        <v>35</v>
      </c>
      <c r="E3" s="43" t="e">
        <f>#REF!</f>
        <v>#REF!</v>
      </c>
    </row>
    <row r="4" spans="1:5" s="34" customFormat="1" ht="21" customHeight="1">
      <c r="A4" s="145" t="s">
        <v>39</v>
      </c>
      <c r="B4" s="145"/>
      <c r="C4" s="30" t="e">
        <f>#REF!</f>
        <v>#REF!</v>
      </c>
      <c r="D4" s="9"/>
    </row>
    <row r="5" spans="1:5" s="34" customFormat="1" ht="21" customHeight="1">
      <c r="A5" s="37" t="s">
        <v>38</v>
      </c>
      <c r="B5" s="150" t="e">
        <f>#REF!</f>
        <v>#REF!</v>
      </c>
      <c r="C5" s="150"/>
      <c r="D5" s="37" t="s">
        <v>42</v>
      </c>
      <c r="E5" s="15">
        <f>'consolidated Room Plan 6 ˣ 4'!A28</f>
        <v>0</v>
      </c>
    </row>
    <row r="6" spans="1:5" s="29" customFormat="1" ht="28.5">
      <c r="A6" s="148" t="s">
        <v>43</v>
      </c>
      <c r="B6" s="149"/>
      <c r="C6" s="149"/>
      <c r="D6" s="149"/>
      <c r="E6" s="149"/>
    </row>
    <row r="7" spans="1:5" s="29" customFormat="1" ht="28.5">
      <c r="A7" s="14" t="s">
        <v>21</v>
      </c>
      <c r="B7" s="14" t="s">
        <v>22</v>
      </c>
      <c r="C7" s="14" t="s">
        <v>23</v>
      </c>
      <c r="D7" s="14" t="s">
        <v>24</v>
      </c>
      <c r="E7" s="14" t="s">
        <v>50</v>
      </c>
    </row>
    <row r="8" spans="1:5" s="29" customFormat="1" ht="36" customHeight="1">
      <c r="A8" s="42">
        <f>IFERROR(IF(B21=$B$17,B21+1,IF(B21=$C$17,B21+1,IF(B21=$D$17,B21+1,IF(B21=$E$17,B21+1,IF(B21=$B$18,B21+1,IF(B21=$C$18,B21+1,B21)))))),"")</f>
        <v>3296357</v>
      </c>
      <c r="B8" s="42">
        <v>3296360</v>
      </c>
      <c r="C8" s="42" t="str">
        <f>IF(AND(A15=""),"",IF(A15+1&lt;=$C$21,A15+1,""))</f>
        <v/>
      </c>
      <c r="D8" s="42">
        <v>3296364</v>
      </c>
      <c r="E8" s="42" t="str">
        <f>IF(AND(C15=""),"",IF(C15+1&lt;=$C$21,C15+1,""))</f>
        <v/>
      </c>
    </row>
    <row r="9" spans="1:5" s="29" customFormat="1" ht="36" customHeight="1">
      <c r="A9" s="42">
        <f>IFERROR(IF(A8+1=$B$17,A8+2,IF(A8+1=$C$17,A8+2,IF(A8+1=$D$17,A8+2,IF(A8+1=$E$17,A8+2,IF(A8+1=$B$18,A8+2,IF(A8+1=$C$18,A8+2,A8+1)))))),"")</f>
        <v>3296358</v>
      </c>
      <c r="B9" s="42"/>
      <c r="C9" s="42" t="str">
        <f>IF(AND(C8=""),"",IF(AND(C8+1&lt;=$C$21),IF(C8+1=$B$17,C8+2,IF(C8+1=$C$17,C8+2,IF(C8+1=$D$17,C8+2,IF(C8+1=$E$17,C8+2,IF(C8+1=$B$18,C8+2,IF(C8+1=$C$18,C8+2,C8+1)))))),""))</f>
        <v/>
      </c>
      <c r="D9" s="42"/>
      <c r="E9" s="42" t="str">
        <f>IF(AND(E8=""),"",IF(AND(E8+1&lt;=$C$21),IF(E8+1=$B$17,E8+2,IF(E8+1=$C$17,E8+2,IF(E8+1=$D$17,E8+2,IF(E8+1=$E$17,E8+2,IF(E8+1=$B$18,E8+2,IF(E8+1=$C$18,E8+2,E8+1)))))),""))</f>
        <v/>
      </c>
    </row>
    <row r="10" spans="1:5" s="29" customFormat="1" ht="36" customHeight="1">
      <c r="A10" s="42">
        <f t="shared" ref="A10:A15" si="0">IFERROR(IF(A9+1=$B$17,A9+2,IF(A9+1=$C$17,A9+2,IF(A9+1=$D$17,A9+2,IF(A9+1=$E$17,A9+2,IF(A9+1=$B$18,A9+2,IF(A9+1=$C$18,A9+2,A9+1)))))),"")</f>
        <v>3296359</v>
      </c>
      <c r="B10" s="42" t="str">
        <f t="shared" ref="B10" si="1">IF(AND(B9=""),"",B9+1)</f>
        <v/>
      </c>
      <c r="C10" s="42" t="str">
        <f t="shared" ref="C10:C15" si="2">IF(AND(C9=""),"",IF(AND(C9+1&lt;=$C$21),IF(C9+1=$B$17,C9+2,IF(C9+1=$C$17,C9+2,IF(C9+1=$D$17,C9+2,IF(C9+1=$E$17,C9+2,IF(C9+1=$B$18,C9+2,IF(C9+1=$C$18,C9+2,C9+1)))))),""))</f>
        <v/>
      </c>
      <c r="D10" s="42" t="str">
        <f t="shared" ref="D10" si="3">IF(AND(D9=""),"",D9+1)</f>
        <v/>
      </c>
      <c r="E10" s="42" t="str">
        <f t="shared" ref="E10:E15" si="4">IF(AND(E9=""),"",IF(AND(E9+1&lt;=$C$21),IF(E9+1=$B$17,E9+2,IF(E9+1=$C$17,E9+2,IF(E9+1=$D$17,E9+2,IF(E9+1=$E$17,E9+2,IF(E9+1=$B$18,E9+2,IF(E9+1=$C$18,E9+2,E9+1)))))),""))</f>
        <v/>
      </c>
    </row>
    <row r="11" spans="1:5" s="29" customFormat="1" ht="36" customHeight="1">
      <c r="A11" s="42">
        <f t="shared" si="0"/>
        <v>3296360</v>
      </c>
      <c r="B11" s="42">
        <v>3296361</v>
      </c>
      <c r="C11" s="42" t="str">
        <f t="shared" si="2"/>
        <v/>
      </c>
      <c r="D11" s="42">
        <v>3296365</v>
      </c>
      <c r="E11" s="42" t="str">
        <f t="shared" si="4"/>
        <v/>
      </c>
    </row>
    <row r="12" spans="1:5" s="29" customFormat="1" ht="36" customHeight="1">
      <c r="A12" s="42">
        <f t="shared" si="0"/>
        <v>3296361</v>
      </c>
      <c r="B12" s="42"/>
      <c r="C12" s="42" t="str">
        <f t="shared" si="2"/>
        <v/>
      </c>
      <c r="D12" s="42"/>
      <c r="E12" s="42" t="str">
        <f t="shared" si="4"/>
        <v/>
      </c>
    </row>
    <row r="13" spans="1:5" s="29" customFormat="1" ht="36" customHeight="1">
      <c r="A13" s="42">
        <f t="shared" si="0"/>
        <v>3296362</v>
      </c>
      <c r="B13" s="42"/>
      <c r="C13" s="42" t="str">
        <f t="shared" si="2"/>
        <v/>
      </c>
      <c r="D13" s="42"/>
      <c r="E13" s="42" t="str">
        <f t="shared" si="4"/>
        <v/>
      </c>
    </row>
    <row r="14" spans="1:5" s="29" customFormat="1" ht="36" customHeight="1">
      <c r="A14" s="42">
        <f t="shared" si="0"/>
        <v>3296363</v>
      </c>
      <c r="B14" s="42">
        <v>3296363</v>
      </c>
      <c r="C14" s="42" t="str">
        <f t="shared" si="2"/>
        <v/>
      </c>
      <c r="D14" s="42"/>
      <c r="E14" s="42" t="str">
        <f t="shared" si="4"/>
        <v/>
      </c>
    </row>
    <row r="15" spans="1:5" s="29" customFormat="1" ht="36" customHeight="1">
      <c r="A15" s="42">
        <f t="shared" si="0"/>
        <v>3296364</v>
      </c>
      <c r="B15" s="42"/>
      <c r="C15" s="42" t="str">
        <f t="shared" si="2"/>
        <v/>
      </c>
      <c r="D15" s="42"/>
      <c r="E15" s="42" t="str">
        <f t="shared" si="4"/>
        <v/>
      </c>
    </row>
    <row r="16" spans="1:5" s="29" customFormat="1" ht="12" customHeight="1">
      <c r="A16" s="22"/>
      <c r="B16" s="22"/>
      <c r="C16" s="22"/>
      <c r="D16" s="22"/>
    </row>
    <row r="17" spans="1:5" s="29" customFormat="1" ht="23.25" customHeight="1">
      <c r="A17" s="151" t="s">
        <v>44</v>
      </c>
      <c r="B17" s="23">
        <v>3296320</v>
      </c>
      <c r="C17" s="23"/>
      <c r="D17" s="23"/>
    </row>
    <row r="18" spans="1:5" s="29" customFormat="1" ht="15" customHeight="1">
      <c r="A18" s="151"/>
      <c r="B18" s="23"/>
      <c r="C18" s="23"/>
      <c r="D18" s="23"/>
    </row>
    <row r="19" spans="1:5" s="29" customFormat="1" ht="23.25" customHeight="1">
      <c r="A19" s="33"/>
      <c r="B19" s="21"/>
      <c r="C19" s="33" t="s">
        <v>45</v>
      </c>
      <c r="D19" s="41">
        <f>IF(AND(B17="",C17="",D17="",B18="",C18="",D18="",E17="",E18=""),"",COUNTIF(B17:D18,"&gt;0"))</f>
        <v>1</v>
      </c>
    </row>
    <row r="20" spans="1:5" s="29" customFormat="1" ht="24" customHeight="1">
      <c r="A20" s="32" t="s">
        <v>8</v>
      </c>
      <c r="B20" s="142" t="s">
        <v>9</v>
      </c>
      <c r="C20" s="142"/>
      <c r="D20" s="20" t="s">
        <v>14</v>
      </c>
    </row>
    <row r="21" spans="1:5" s="29" customFormat="1" ht="24" customHeight="1">
      <c r="A21" s="49" t="str">
        <f>IF(AND('consolidated Room Plan 6 ˣ 4'!B28=""),"",'consolidated Room Plan 6 ˣ 4'!B28)</f>
        <v>Adarsh Bal Niketan Chandawal</v>
      </c>
      <c r="B21" s="40">
        <f>IF(AND('consolidated Room Plan 6 ˣ 4'!C28=""),"",'consolidated Room Plan 6 ˣ 4'!C28)</f>
        <v>3296357</v>
      </c>
      <c r="C21" s="40">
        <f>IF(AND('consolidated Room Plan 6 ˣ 4'!E28=""),"",'consolidated Room Plan 6 ˣ 4'!E28)</f>
        <v>3296360</v>
      </c>
      <c r="D21" s="40">
        <f>IF(AND('consolidated Room Plan 6 ˣ 4'!G28=""),"",'consolidated Room Plan 6 ˣ 4'!G28)</f>
        <v>4</v>
      </c>
    </row>
    <row r="22" spans="1:5" s="29" customFormat="1" ht="24" customHeight="1">
      <c r="A22" s="49" t="str">
        <f>IF(AND('consolidated Room Plan 6 ˣ 4'!B29=""),"",'consolidated Room Plan 6 ˣ 4'!B29)</f>
        <v>G.S.S.S. Murdawa</v>
      </c>
      <c r="B22" s="40">
        <f>IF(AND('consolidated Room Plan 6 ˣ 4'!C29=""),"",'consolidated Room Plan 6 ˣ 4'!C29)</f>
        <v>3296387</v>
      </c>
      <c r="C22" s="40">
        <f>IF(AND('consolidated Room Plan 6 ˣ 4'!E29=""),"",'consolidated Room Plan 6 ˣ 4'!E29)</f>
        <v>3296390</v>
      </c>
      <c r="D22" s="40">
        <f>IF(AND('consolidated Room Plan 6 ˣ 4'!G29=""),"",'consolidated Room Plan 6 ˣ 4'!G29)</f>
        <v>4</v>
      </c>
    </row>
    <row r="23" spans="1:5" s="29" customFormat="1" ht="18" customHeight="1">
      <c r="A23" s="49" t="str">
        <f>IF(AND('consolidated Room Plan 6 ˣ 4'!B30=""),"",'consolidated Room Plan 6 ˣ 4'!B30)</f>
        <v>G.S.S.S. Khokhara</v>
      </c>
      <c r="B23" s="40">
        <f>IF(AND('consolidated Room Plan 6 ˣ 4'!C30=""),"",'consolidated Room Plan 6 ˣ 4'!C30)</f>
        <v>3296418</v>
      </c>
      <c r="C23" s="40">
        <f>IF(AND('consolidated Room Plan 6 ˣ 4'!E30=""),"",'consolidated Room Plan 6 ˣ 4'!E30)</f>
        <v>3296421</v>
      </c>
      <c r="D23" s="40">
        <f>IF(AND('consolidated Room Plan 6 ˣ 4'!G30=""),"",'consolidated Room Plan 6 ˣ 4'!G30)</f>
        <v>4</v>
      </c>
    </row>
    <row r="24" spans="1:5" s="29" customFormat="1" ht="18" customHeight="1">
      <c r="A24" s="49" t="str">
        <f>IF(AND('consolidated Room Plan 6 ˣ 4'!B31=""),"",'consolidated Room Plan 6 ˣ 4'!B31)</f>
        <v>Dayand sec. School Chandawal</v>
      </c>
      <c r="B24" s="40">
        <f>IF(AND('consolidated Room Plan 6 ˣ 4'!C31=""),"",'consolidated Room Plan 6 ˣ 4'!C31)</f>
        <v>3296447</v>
      </c>
      <c r="C24" s="40">
        <f>IF(AND('consolidated Room Plan 6 ˣ 4'!E31=""),"",'consolidated Room Plan 6 ˣ 4'!E31)</f>
        <v>3296450</v>
      </c>
      <c r="D24" s="40">
        <f>IF(AND('consolidated Room Plan 6 ˣ 4'!G31=""),"",'consolidated Room Plan 6 ˣ 4'!G31)</f>
        <v>4</v>
      </c>
    </row>
    <row r="25" spans="1:5" s="29" customFormat="1" ht="18" customHeight="1">
      <c r="A25" s="49" t="str">
        <f>IF(AND('consolidated Room Plan 6 ˣ 4'!B32=""),"",'consolidated Room Plan 6 ˣ 4'!B32)</f>
        <v>G.S.S.S. Chandawal</v>
      </c>
      <c r="B25" s="40">
        <f>IF(AND('consolidated Room Plan 6 ˣ 4'!C32=""),"",'consolidated Room Plan 6 ˣ 4'!C32)</f>
        <v>3296291</v>
      </c>
      <c r="C25" s="40">
        <f>IF(AND('consolidated Room Plan 6 ˣ 4'!E32=""),"",'consolidated Room Plan 6 ˣ 4'!E32)</f>
        <v>3296294</v>
      </c>
      <c r="D25" s="40">
        <f>IF(AND('consolidated Room Plan 6 ˣ 4'!G32=""),"",'consolidated Room Plan 6 ˣ 4'!G32)</f>
        <v>4</v>
      </c>
    </row>
    <row r="26" spans="1:5" s="29" customFormat="1" ht="24" customHeight="1">
      <c r="A26" s="25"/>
      <c r="B26" s="19"/>
      <c r="C26" s="32" t="s">
        <v>46</v>
      </c>
      <c r="D26" s="26">
        <f>SUM(D21:D25)</f>
        <v>20</v>
      </c>
    </row>
    <row r="27" spans="1:5" s="29" customFormat="1" ht="29.25" customHeight="1">
      <c r="A27" s="25"/>
      <c r="B27" s="19"/>
      <c r="C27" s="19"/>
      <c r="D27" s="18"/>
    </row>
    <row r="28" spans="1:5" s="29" customFormat="1" ht="24" customHeight="1">
      <c r="A28" s="143" t="s">
        <v>47</v>
      </c>
      <c r="B28" s="143"/>
      <c r="C28" s="143" t="s">
        <v>48</v>
      </c>
      <c r="D28" s="143"/>
      <c r="E28" s="143"/>
    </row>
  </sheetData>
  <mergeCells count="9">
    <mergeCell ref="A28:B28"/>
    <mergeCell ref="A1:E1"/>
    <mergeCell ref="A2:E2"/>
    <mergeCell ref="A6:E6"/>
    <mergeCell ref="B5:C5"/>
    <mergeCell ref="C28:E28"/>
    <mergeCell ref="A4:B4"/>
    <mergeCell ref="A17:A18"/>
    <mergeCell ref="B20:C20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>
      <selection activeCell="AF16" sqref="AF16"/>
    </sheetView>
  </sheetViews>
  <sheetFormatPr defaultRowHeight="15"/>
  <cols>
    <col min="1" max="1" width="19.42578125" customWidth="1"/>
    <col min="2" max="4" width="16.7109375" customWidth="1"/>
    <col min="5" max="5" width="19.5703125" customWidth="1"/>
    <col min="6" max="29" width="0" hidden="1" customWidth="1"/>
  </cols>
  <sheetData>
    <row r="1" spans="1:5" s="34" customFormat="1" ht="21" customHeight="1">
      <c r="A1" s="144" t="e">
        <f>#REF!</f>
        <v>#REF!</v>
      </c>
      <c r="B1" s="144"/>
      <c r="C1" s="144"/>
      <c r="D1" s="144"/>
      <c r="E1" s="144"/>
    </row>
    <row r="2" spans="1:5" s="34" customFormat="1" ht="21" customHeight="1">
      <c r="A2" s="137" t="e">
        <f>#REF!</f>
        <v>#REF!</v>
      </c>
      <c r="B2" s="137"/>
      <c r="C2" s="137"/>
      <c r="D2" s="137"/>
      <c r="E2" s="137"/>
    </row>
    <row r="3" spans="1:5" s="34" customFormat="1" ht="20.100000000000001" customHeight="1">
      <c r="A3" s="31" t="s">
        <v>36</v>
      </c>
      <c r="B3" s="39" t="e">
        <f>#REF!</f>
        <v>#REF!</v>
      </c>
      <c r="C3" s="31"/>
      <c r="D3" s="31" t="s">
        <v>35</v>
      </c>
      <c r="E3" s="43" t="e">
        <f>#REF!</f>
        <v>#REF!</v>
      </c>
    </row>
    <row r="4" spans="1:5" s="34" customFormat="1" ht="21" customHeight="1">
      <c r="A4" s="145" t="s">
        <v>39</v>
      </c>
      <c r="B4" s="145"/>
      <c r="C4" s="30" t="e">
        <f>#REF!</f>
        <v>#REF!</v>
      </c>
      <c r="D4" s="9"/>
    </row>
    <row r="5" spans="1:5" s="34" customFormat="1" ht="21" customHeight="1">
      <c r="A5" s="37" t="s">
        <v>38</v>
      </c>
      <c r="B5" s="150" t="e">
        <f>#REF!</f>
        <v>#REF!</v>
      </c>
      <c r="C5" s="150"/>
      <c r="D5" s="37" t="s">
        <v>42</v>
      </c>
      <c r="E5" s="15">
        <f>'consolidated Room Plan 6 ˣ 4'!A28</f>
        <v>0</v>
      </c>
    </row>
    <row r="6" spans="1:5" s="29" customFormat="1" ht="28.5">
      <c r="A6" s="148" t="s">
        <v>43</v>
      </c>
      <c r="B6" s="149"/>
      <c r="C6" s="149"/>
      <c r="D6" s="149"/>
      <c r="E6" s="149"/>
    </row>
    <row r="7" spans="1:5" s="29" customFormat="1" ht="28.5">
      <c r="A7" s="14" t="s">
        <v>21</v>
      </c>
      <c r="B7" s="14" t="s">
        <v>22</v>
      </c>
      <c r="C7" s="14" t="s">
        <v>23</v>
      </c>
      <c r="D7" s="14" t="s">
        <v>24</v>
      </c>
      <c r="E7" s="14" t="s">
        <v>50</v>
      </c>
    </row>
    <row r="8" spans="1:5" s="29" customFormat="1" ht="41.1" customHeight="1">
      <c r="A8" s="42">
        <f>IFERROR(IF(B18=$B$14,B18+1,IF(B18=$C$14,B18+1,IF(B18=$D$14,B18+1,IF(B18=$E$14,B18+1,IF(B18=$B$15,B18+1,IF(B18=$C$15,B18+1,B18)))))),"")</f>
        <v>3296357</v>
      </c>
      <c r="B8" s="42">
        <v>3296360</v>
      </c>
      <c r="C8" s="42" t="str">
        <f>IF(AND(A12=""),"",IF(A12+1&lt;=$C$18,A12+1,""))</f>
        <v/>
      </c>
      <c r="D8" s="42">
        <v>3296364</v>
      </c>
      <c r="E8" s="42" t="str">
        <f>IF(AND(C12=""),"",IF(C12+1&lt;=$C$18,C12+1,""))</f>
        <v/>
      </c>
    </row>
    <row r="9" spans="1:5" s="29" customFormat="1" ht="41.1" customHeight="1">
      <c r="A9" s="42">
        <f>IFERROR(IF(A8+1=$B$14,A8+2,IF(A8+1=$C$14,A8+2,IF(A8+1=$D$14,A8+2,IF(A8+1=$E$14,A8+2,IF(A8+1=$B$15,A8+2,IF(A8+1=$C$15,A8+2,A8+1)))))),"")</f>
        <v>3296358</v>
      </c>
      <c r="B9" s="42"/>
      <c r="C9" s="42" t="str">
        <f>IF(AND(C8=""),"",IF(AND(C8+1&lt;=$C$18),IF(C8+1=$B$14,C8+2,IF(C8+1=$C$14,C8+2,IF(C8+1=$D$14,C8+2,IF(C8+1=$E$14,C8+2,IF(C8+1=$B$15,C8+2,IF(C8+1=$C$15,C8+2,C8+1)))))),""))</f>
        <v/>
      </c>
      <c r="D9" s="42"/>
      <c r="E9" s="42" t="str">
        <f>IF(AND(E8=""),"",IF(AND(E8+1&lt;=$C$18),IF(E8+1=$B$14,E8+2,IF(E8+1=$C$14,E8+2,IF(E8+1=$D$14,E8+2,IF(E8+1=$E$14,E8+2,IF(E8+1=$B$15,E8+2,IF(E8+1=$C$15,E8+2,E8+1)))))),""))</f>
        <v/>
      </c>
    </row>
    <row r="10" spans="1:5" s="29" customFormat="1" ht="41.1" customHeight="1">
      <c r="A10" s="42">
        <f>IFERROR(IF(A9+1=$B$14,A9+2,IF(A9+1=$C$14,A9+2,IF(A9+1=$D$14,A9+2,IF(A9+1=$E$14,A9+2,IF(A9+1=$B$15,A9+2,IF(A9+1=$C$15,A9+2,A9+1)))))),"")</f>
        <v>3296359</v>
      </c>
      <c r="B10" s="42">
        <v>3296361</v>
      </c>
      <c r="C10" s="42" t="str">
        <f>IF(AND(C9=""),"",IF(AND(C9+1&lt;=$C$18),IF(C9+1=$B$14,C9+2,IF(C9+1=$C$14,C9+2,IF(C9+1=$D$14,C9+2,IF(C9+1=$E$14,C9+2,IF(C9+1=$B$15,C9+2,IF(C9+1=$C$15,C9+2,C9+1)))))),""))</f>
        <v/>
      </c>
      <c r="D10" s="42">
        <v>3296365</v>
      </c>
      <c r="E10" s="42" t="str">
        <f>IF(AND(E9=""),"",IF(AND(E9+1&lt;=$C$18),IF(E9+1=$B$14,E9+2,IF(E9+1=$C$14,E9+2,IF(E9+1=$D$14,E9+2,IF(E9+1=$E$14,E9+2,IF(E9+1=$B$15,E9+2,IF(E9+1=$C$15,E9+2,E9+1)))))),""))</f>
        <v/>
      </c>
    </row>
    <row r="11" spans="1:5" s="29" customFormat="1" ht="41.1" customHeight="1">
      <c r="A11" s="42">
        <f>IFERROR(IF(A10+1=$B$14,A10+2,IF(A10+1=$C$14,A10+2,IF(A10+1=$D$14,A10+2,IF(A10+1=$E$14,A10+2,IF(A10+1=$B$15,A10+2,IF(A10+1=$C$15,A10+2,A10+1)))))),"")</f>
        <v>3296360</v>
      </c>
      <c r="B11" s="42"/>
      <c r="C11" s="42" t="str">
        <f>IF(AND(C10=""),"",IF(AND(C10+1&lt;=$C$18),IF(C10+1=$B$14,C10+2,IF(C10+1=$C$14,C10+2,IF(C10+1=$D$14,C10+2,IF(C10+1=$E$14,C10+2,IF(C10+1=$B$15,C10+2,IF(C10+1=$C$15,C10+2,C10+1)))))),""))</f>
        <v/>
      </c>
      <c r="D11" s="42"/>
      <c r="E11" s="42" t="str">
        <f>IF(AND(E10=""),"",IF(AND(E10+1&lt;=$C$18),IF(E10+1=$B$14,E10+2,IF(E10+1=$C$14,E10+2,IF(E10+1=$D$14,E10+2,IF(E10+1=$E$14,E10+2,IF(E10+1=$B$15,E10+2,IF(E10+1=$C$15,E10+2,E10+1)))))),""))</f>
        <v/>
      </c>
    </row>
    <row r="12" spans="1:5" s="29" customFormat="1" ht="41.1" customHeight="1">
      <c r="A12" s="42">
        <f>IFERROR(IF(A11+1=$B$14,A11+2,IF(A11+1=$C$14,A11+2,IF(A11+1=$D$14,A11+2,IF(A11+1=$E$14,A11+2,IF(A11+1=$B$15,A11+2,IF(A11+1=$C$15,A11+2,A11+1)))))),"")</f>
        <v>3296361</v>
      </c>
      <c r="B12" s="42">
        <v>3296362</v>
      </c>
      <c r="C12" s="42" t="str">
        <f>IF(AND(C11=""),"",IF(AND(C11+1&lt;=$C$18),IF(C11+1=$B$14,C11+2,IF(C11+1=$C$14,C11+2,IF(C11+1=$D$14,C11+2,IF(C11+1=$E$14,C11+2,IF(C11+1=$B$15,C11+2,IF(C11+1=$C$15,C11+2,C11+1)))))),""))</f>
        <v/>
      </c>
      <c r="D12" s="42"/>
      <c r="E12" s="42" t="str">
        <f>IF(AND(E11=""),"",IF(AND(E11+1&lt;=$C$18),IF(E11+1=$B$14,E11+2,IF(E11+1=$C$14,E11+2,IF(E11+1=$D$14,E11+2,IF(E11+1=$E$14,E11+2,IF(E11+1=$B$15,E11+2,IF(E11+1=$C$15,E11+2,E11+1)))))),""))</f>
        <v/>
      </c>
    </row>
    <row r="13" spans="1:5" s="29" customFormat="1" ht="12" customHeight="1">
      <c r="A13" s="22"/>
      <c r="B13" s="22"/>
      <c r="C13" s="22"/>
      <c r="D13" s="22"/>
    </row>
    <row r="14" spans="1:5" s="29" customFormat="1" ht="23.25" customHeight="1">
      <c r="A14" s="146" t="s">
        <v>44</v>
      </c>
      <c r="B14" s="23"/>
      <c r="C14" s="23"/>
      <c r="D14" s="23"/>
    </row>
    <row r="15" spans="1:5" s="29" customFormat="1" ht="15" customHeight="1">
      <c r="A15" s="146"/>
      <c r="B15" s="23"/>
      <c r="C15" s="23"/>
      <c r="D15" s="23"/>
    </row>
    <row r="16" spans="1:5" s="29" customFormat="1" ht="23.25" customHeight="1">
      <c r="A16" s="33"/>
      <c r="B16" s="21"/>
      <c r="C16" s="33" t="s">
        <v>45</v>
      </c>
      <c r="D16" s="41" t="str">
        <f>IF(AND(B14="",C14="",D14="",B15="",C15="",D15="",E14="",E15=""),"",COUNTIF(B14:D15,"&gt;0"))</f>
        <v/>
      </c>
    </row>
    <row r="17" spans="1:5" s="29" customFormat="1" ht="24" customHeight="1">
      <c r="A17" s="32" t="s">
        <v>8</v>
      </c>
      <c r="B17" s="142" t="s">
        <v>9</v>
      </c>
      <c r="C17" s="142"/>
      <c r="D17" s="20" t="s">
        <v>14</v>
      </c>
    </row>
    <row r="18" spans="1:5" s="29" customFormat="1" ht="24" customHeight="1">
      <c r="A18" s="49" t="str">
        <f>IF(AND('consolidated Room Plan 6 ˣ 4'!B28=""),"",'consolidated Room Plan 6 ˣ 4'!B28)</f>
        <v>Adarsh Bal Niketan Chandawal</v>
      </c>
      <c r="B18" s="40">
        <f>IF(AND('consolidated Room Plan 6 ˣ 4'!C28=""),"",'consolidated Room Plan 6 ˣ 4'!C28)</f>
        <v>3296357</v>
      </c>
      <c r="C18" s="40">
        <f>IF(AND('consolidated Room Plan 6 ˣ 4'!E28=""),"",'consolidated Room Plan 6 ˣ 4'!E28)</f>
        <v>3296360</v>
      </c>
      <c r="D18" s="40">
        <f>IF(AND('consolidated Room Plan 6 ˣ 4'!G28=""),"",'consolidated Room Plan 6 ˣ 4'!G28)</f>
        <v>4</v>
      </c>
    </row>
    <row r="19" spans="1:5" s="29" customFormat="1" ht="24" customHeight="1">
      <c r="A19" s="49" t="str">
        <f>IF(AND('consolidated Room Plan 6 ˣ 4'!B29=""),"",'consolidated Room Plan 6 ˣ 4'!B29)</f>
        <v>G.S.S.S. Murdawa</v>
      </c>
      <c r="B19" s="40">
        <f>IF(AND('consolidated Room Plan 6 ˣ 4'!C29=""),"",'consolidated Room Plan 6 ˣ 4'!C29)</f>
        <v>3296387</v>
      </c>
      <c r="C19" s="40">
        <f>IF(AND('consolidated Room Plan 6 ˣ 4'!E29=""),"",'consolidated Room Plan 6 ˣ 4'!E29)</f>
        <v>3296390</v>
      </c>
      <c r="D19" s="40">
        <f>IF(AND('consolidated Room Plan 6 ˣ 4'!G29=""),"",'consolidated Room Plan 6 ˣ 4'!G29)</f>
        <v>4</v>
      </c>
    </row>
    <row r="20" spans="1:5" s="29" customFormat="1" ht="18" customHeight="1">
      <c r="A20" s="49" t="str">
        <f>IF(AND('consolidated Room Plan 6 ˣ 4'!B30=""),"",'consolidated Room Plan 6 ˣ 4'!B30)</f>
        <v>G.S.S.S. Khokhara</v>
      </c>
      <c r="B20" s="40">
        <f>IF(AND('consolidated Room Plan 6 ˣ 4'!C30=""),"",'consolidated Room Plan 6 ˣ 4'!C30)</f>
        <v>3296418</v>
      </c>
      <c r="C20" s="40">
        <f>IF(AND('consolidated Room Plan 6 ˣ 4'!E30=""),"",'consolidated Room Plan 6 ˣ 4'!E30)</f>
        <v>3296421</v>
      </c>
      <c r="D20" s="40">
        <f>IF(AND('consolidated Room Plan 6 ˣ 4'!G30=""),"",'consolidated Room Plan 6 ˣ 4'!G30)</f>
        <v>4</v>
      </c>
    </row>
    <row r="21" spans="1:5" s="29" customFormat="1" ht="18" customHeight="1">
      <c r="A21" s="49" t="str">
        <f>IF(AND('consolidated Room Plan 6 ˣ 4'!B31=""),"",'consolidated Room Plan 6 ˣ 4'!B31)</f>
        <v>Dayand sec. School Chandawal</v>
      </c>
      <c r="B21" s="40">
        <f>IF(AND('consolidated Room Plan 6 ˣ 4'!C31=""),"",'consolidated Room Plan 6 ˣ 4'!C31)</f>
        <v>3296447</v>
      </c>
      <c r="C21" s="40">
        <f>IF(AND('consolidated Room Plan 6 ˣ 4'!E31=""),"",'consolidated Room Plan 6 ˣ 4'!E31)</f>
        <v>3296450</v>
      </c>
      <c r="D21" s="40">
        <f>IF(AND('consolidated Room Plan 6 ˣ 4'!G31=""),"",'consolidated Room Plan 6 ˣ 4'!G31)</f>
        <v>4</v>
      </c>
    </row>
    <row r="22" spans="1:5" s="29" customFormat="1" ht="18" customHeight="1">
      <c r="A22" s="49" t="str">
        <f>IF(AND('consolidated Room Plan 6 ˣ 4'!B32=""),"",'consolidated Room Plan 6 ˣ 4'!B32)</f>
        <v>G.S.S.S. Chandawal</v>
      </c>
      <c r="B22" s="40">
        <f>IF(AND('consolidated Room Plan 6 ˣ 4'!C32=""),"",'consolidated Room Plan 6 ˣ 4'!C32)</f>
        <v>3296291</v>
      </c>
      <c r="C22" s="40">
        <f>IF(AND('consolidated Room Plan 6 ˣ 4'!E32=""),"",'consolidated Room Plan 6 ˣ 4'!E32)</f>
        <v>3296294</v>
      </c>
      <c r="D22" s="40">
        <f>IF(AND('consolidated Room Plan 6 ˣ 4'!G32=""),"",'consolidated Room Plan 6 ˣ 4'!G32)</f>
        <v>4</v>
      </c>
    </row>
    <row r="23" spans="1:5" s="29" customFormat="1" ht="24" customHeight="1">
      <c r="A23" s="25"/>
      <c r="B23" s="19"/>
      <c r="C23" s="32" t="s">
        <v>46</v>
      </c>
      <c r="D23" s="26">
        <f>SUM(D18:D22)</f>
        <v>20</v>
      </c>
    </row>
    <row r="24" spans="1:5" s="29" customFormat="1" ht="29.25" customHeight="1">
      <c r="A24" s="25"/>
      <c r="B24" s="19"/>
      <c r="C24" s="19"/>
      <c r="D24" s="18"/>
    </row>
    <row r="25" spans="1:5" s="29" customFormat="1" ht="24" customHeight="1">
      <c r="A25" s="143" t="s">
        <v>47</v>
      </c>
      <c r="B25" s="143"/>
      <c r="C25" s="143" t="s">
        <v>48</v>
      </c>
      <c r="D25" s="143"/>
      <c r="E25" s="143"/>
    </row>
  </sheetData>
  <mergeCells count="9">
    <mergeCell ref="B17:C17"/>
    <mergeCell ref="A25:B25"/>
    <mergeCell ref="C25:E25"/>
    <mergeCell ref="A1:E1"/>
    <mergeCell ref="A2:E2"/>
    <mergeCell ref="A4:B4"/>
    <mergeCell ref="B5:C5"/>
    <mergeCell ref="A6:E6"/>
    <mergeCell ref="A14:A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Gen. Detail</vt:lpstr>
      <vt:lpstr>school entry</vt:lpstr>
      <vt:lpstr>6 ˣ 4 Rows</vt:lpstr>
      <vt:lpstr>consolidated Room Plan 6 ˣ 4</vt:lpstr>
      <vt:lpstr>4 ˣ 6 Rows</vt:lpstr>
      <vt:lpstr>consolidated Room Plan 4 ˣ 6</vt:lpstr>
      <vt:lpstr>5 by 8 rows</vt:lpstr>
      <vt:lpstr>5 by 5 Rows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2020-03-10T20:22:23Z</dcterms:modified>
</cp:coreProperties>
</file>