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Probetion" sheetId="1" r:id="rId1"/>
    <sheet name="Regular" sheetId="4" r:id="rId2"/>
  </sheets>
  <calcPr calcId="124519"/>
</workbook>
</file>

<file path=xl/calcChain.xml><?xml version="1.0" encoding="utf-8"?>
<calcChain xmlns="http://schemas.openxmlformats.org/spreadsheetml/2006/main">
  <c r="F23" i="1"/>
  <c r="G10"/>
  <c r="C10"/>
  <c r="K9"/>
  <c r="E9"/>
  <c r="D9"/>
  <c r="H12" i="4"/>
  <c r="I12"/>
  <c r="H13"/>
  <c r="I13"/>
  <c r="H14"/>
  <c r="I14"/>
  <c r="H15"/>
  <c r="I15"/>
  <c r="H16"/>
  <c r="I16"/>
  <c r="H11"/>
  <c r="H17" s="1"/>
  <c r="H10"/>
  <c r="I10"/>
  <c r="I11"/>
  <c r="I9"/>
  <c r="I17" s="1"/>
  <c r="E10"/>
  <c r="E11"/>
  <c r="E12"/>
  <c r="E13"/>
  <c r="E14"/>
  <c r="E15"/>
  <c r="E16"/>
  <c r="E9"/>
  <c r="H9"/>
  <c r="F23"/>
  <c r="G10"/>
  <c r="J10" s="1"/>
  <c r="C10"/>
  <c r="K9"/>
  <c r="D9"/>
  <c r="F9" i="1" l="1"/>
  <c r="M9"/>
  <c r="E10"/>
  <c r="K10"/>
  <c r="C11"/>
  <c r="G11"/>
  <c r="J9"/>
  <c r="L9"/>
  <c r="D10"/>
  <c r="F10"/>
  <c r="J9" i="4"/>
  <c r="F9"/>
  <c r="M9"/>
  <c r="M10"/>
  <c r="K10"/>
  <c r="C11"/>
  <c r="G11"/>
  <c r="L9"/>
  <c r="D10"/>
  <c r="L10" s="1"/>
  <c r="G12" i="1" l="1"/>
  <c r="L10"/>
  <c r="O10"/>
  <c r="M10"/>
  <c r="J10"/>
  <c r="D11"/>
  <c r="L11" s="1"/>
  <c r="C12"/>
  <c r="K11"/>
  <c r="E11"/>
  <c r="M11" s="1"/>
  <c r="O9"/>
  <c r="N9"/>
  <c r="N10" i="4"/>
  <c r="N9"/>
  <c r="P9" s="1"/>
  <c r="P10"/>
  <c r="D11"/>
  <c r="L11" s="1"/>
  <c r="C12"/>
  <c r="K11"/>
  <c r="M11"/>
  <c r="J11"/>
  <c r="G12"/>
  <c r="F10"/>
  <c r="O10"/>
  <c r="Q10" s="1"/>
  <c r="R10" s="1"/>
  <c r="O9"/>
  <c r="O11" i="1" l="1"/>
  <c r="J12"/>
  <c r="G13"/>
  <c r="N11"/>
  <c r="N10"/>
  <c r="J11"/>
  <c r="P9"/>
  <c r="D12"/>
  <c r="C13"/>
  <c r="K12"/>
  <c r="E12"/>
  <c r="M12" s="1"/>
  <c r="F11"/>
  <c r="Q9" i="4"/>
  <c r="J12"/>
  <c r="G13"/>
  <c r="D12"/>
  <c r="C13"/>
  <c r="K12"/>
  <c r="F11"/>
  <c r="O11"/>
  <c r="N11"/>
  <c r="L12" i="1" l="1"/>
  <c r="O12" s="1"/>
  <c r="P10"/>
  <c r="Q10" s="1"/>
  <c r="R10" s="1"/>
  <c r="J13"/>
  <c r="G14"/>
  <c r="N12"/>
  <c r="D13"/>
  <c r="L13" s="1"/>
  <c r="C14"/>
  <c r="K13"/>
  <c r="O13" s="1"/>
  <c r="E13"/>
  <c r="M13" s="1"/>
  <c r="P11"/>
  <c r="Q11" s="1"/>
  <c r="R11" s="1"/>
  <c r="F12"/>
  <c r="Q9"/>
  <c r="P11" i="4"/>
  <c r="Q11" s="1"/>
  <c r="L12"/>
  <c r="J13"/>
  <c r="G14"/>
  <c r="R9"/>
  <c r="O12"/>
  <c r="M12"/>
  <c r="N12" s="1"/>
  <c r="D13"/>
  <c r="L13" s="1"/>
  <c r="C14"/>
  <c r="K13"/>
  <c r="M13"/>
  <c r="F12"/>
  <c r="R9" i="1" l="1"/>
  <c r="N13"/>
  <c r="D14"/>
  <c r="C15"/>
  <c r="K14"/>
  <c r="E14"/>
  <c r="P12"/>
  <c r="Q12" s="1"/>
  <c r="J14"/>
  <c r="G15"/>
  <c r="F13"/>
  <c r="P12" i="4"/>
  <c r="Q12" s="1"/>
  <c r="R12" s="1"/>
  <c r="O13"/>
  <c r="D14"/>
  <c r="L14" s="1"/>
  <c r="C15"/>
  <c r="K14"/>
  <c r="O14" s="1"/>
  <c r="M14"/>
  <c r="J14"/>
  <c r="G15"/>
  <c r="F13"/>
  <c r="R11"/>
  <c r="N13"/>
  <c r="R12" i="1" l="1"/>
  <c r="L14"/>
  <c r="J15"/>
  <c r="G16"/>
  <c r="D15"/>
  <c r="L15" s="1"/>
  <c r="C16"/>
  <c r="K15"/>
  <c r="O15" s="1"/>
  <c r="E15"/>
  <c r="M15" s="1"/>
  <c r="P13"/>
  <c r="Q13" s="1"/>
  <c r="M14"/>
  <c r="N14" s="1"/>
  <c r="F14"/>
  <c r="D15" i="4"/>
  <c r="L15" s="1"/>
  <c r="C16"/>
  <c r="K15"/>
  <c r="O15" s="1"/>
  <c r="M15"/>
  <c r="F14"/>
  <c r="P13"/>
  <c r="J15"/>
  <c r="G16"/>
  <c r="J16" s="1"/>
  <c r="Q13"/>
  <c r="R13" s="1"/>
  <c r="N14"/>
  <c r="P14" i="1" l="1"/>
  <c r="H17"/>
  <c r="I17"/>
  <c r="G17"/>
  <c r="R13"/>
  <c r="N15"/>
  <c r="O14"/>
  <c r="D16"/>
  <c r="K16"/>
  <c r="E16"/>
  <c r="C17"/>
  <c r="F15"/>
  <c r="K17"/>
  <c r="J17" i="4"/>
  <c r="N15"/>
  <c r="P14"/>
  <c r="Q14" s="1"/>
  <c r="R14" s="1"/>
  <c r="D16"/>
  <c r="K16"/>
  <c r="C17"/>
  <c r="G17"/>
  <c r="F15"/>
  <c r="M16" i="1" l="1"/>
  <c r="M17" s="1"/>
  <c r="E17"/>
  <c r="L16"/>
  <c r="O16" s="1"/>
  <c r="D17"/>
  <c r="J16"/>
  <c r="J17" s="1"/>
  <c r="Q14"/>
  <c r="P15"/>
  <c r="Q15" s="1"/>
  <c r="R15" s="1"/>
  <c r="F16"/>
  <c r="F17" s="1"/>
  <c r="M16" i="4"/>
  <c r="M17" s="1"/>
  <c r="E17"/>
  <c r="L16"/>
  <c r="O16" s="1"/>
  <c r="D17"/>
  <c r="K17"/>
  <c r="R15"/>
  <c r="P15"/>
  <c r="Q15" s="1"/>
  <c r="F16"/>
  <c r="F17" s="1"/>
  <c r="R14" i="1" l="1"/>
  <c r="L17"/>
  <c r="N16"/>
  <c r="O17"/>
  <c r="O17" i="4"/>
  <c r="L17"/>
  <c r="N16"/>
  <c r="P16" i="1" l="1"/>
  <c r="N17"/>
  <c r="P16" i="4"/>
  <c r="N17"/>
  <c r="P17" i="1" l="1"/>
  <c r="Q16"/>
  <c r="P17" i="4"/>
  <c r="Q16"/>
  <c r="Q17" i="1" l="1"/>
  <c r="R16"/>
  <c r="R17" s="1"/>
  <c r="Q17" i="4"/>
  <c r="R16"/>
  <c r="R17" s="1"/>
</calcChain>
</file>

<file path=xl/sharedStrings.xml><?xml version="1.0" encoding="utf-8"?>
<sst xmlns="http://schemas.openxmlformats.org/spreadsheetml/2006/main" count="84" uniqueCount="34">
  <si>
    <t>PRINCIPAL OFFICE , Govt. Sr. Secondary School Inderwara, Rani (PALI)</t>
  </si>
  <si>
    <t>Employee Name :</t>
  </si>
  <si>
    <t>Post :</t>
  </si>
  <si>
    <t>Posting Place :</t>
  </si>
  <si>
    <t>G.S.S.S. Inderwara</t>
  </si>
  <si>
    <t>Salary Arrear</t>
  </si>
  <si>
    <t>S.N</t>
  </si>
  <si>
    <t>MONTH</t>
  </si>
  <si>
    <t xml:space="preserve"> Pay is to be receive</t>
  </si>
  <si>
    <t xml:space="preserve"> Pay , salary has been Received</t>
  </si>
  <si>
    <t>Salary Difference</t>
  </si>
  <si>
    <t>NPS Ded.</t>
  </si>
  <si>
    <t>INCOME TAX     (TDS)</t>
  </si>
  <si>
    <t>TOTAL DED.</t>
  </si>
  <si>
    <t xml:space="preserve">NET PAY </t>
  </si>
  <si>
    <t>Bill No &amp; Date</t>
  </si>
  <si>
    <t>Enc.Date</t>
  </si>
  <si>
    <t>Pay</t>
  </si>
  <si>
    <t>DA</t>
  </si>
  <si>
    <t>HRA</t>
  </si>
  <si>
    <t>TOTAL</t>
  </si>
  <si>
    <t>Grand Total</t>
  </si>
  <si>
    <t>In Words:</t>
  </si>
  <si>
    <t>S.R.</t>
  </si>
  <si>
    <t>Date :</t>
  </si>
  <si>
    <t>For Copying And Necessary Action</t>
  </si>
  <si>
    <t>(MISHRI LAL )</t>
  </si>
  <si>
    <t>Treasury Officer / Deputy treasury  Officer</t>
  </si>
  <si>
    <t>Seal and Signature</t>
  </si>
  <si>
    <t>Related Employee Sh./Smt./</t>
  </si>
  <si>
    <t>Government  Senior Secondary School INDERWARA, Rani PALI</t>
  </si>
  <si>
    <t>File Register</t>
  </si>
  <si>
    <t>Lecturer</t>
  </si>
  <si>
    <t>Bhagwan Singh</t>
  </si>
</sst>
</file>

<file path=xl/styles.xml><?xml version="1.0" encoding="utf-8"?>
<styleSheet xmlns="http://schemas.openxmlformats.org/spreadsheetml/2006/main">
  <numFmts count="1">
    <numFmt numFmtId="164" formatCode="[$-409]mmm/yy;@"/>
  </numFmts>
  <fonts count="28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4"/>
      <color theme="1"/>
      <name val="Kruti Dev 010"/>
    </font>
    <font>
      <b/>
      <sz val="16"/>
      <name val="Kruti Dev 010"/>
    </font>
    <font>
      <sz val="16"/>
      <name val="Kruti Dev 010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DevLys 010"/>
    </font>
    <font>
      <sz val="12"/>
      <color theme="1"/>
      <name val="Kruti Dev 010"/>
    </font>
    <font>
      <sz val="10"/>
      <color theme="1"/>
      <name val="Kruti Dev 010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64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49" fontId="9" fillId="0" borderId="6" xfId="0" applyNumberFormat="1" applyFont="1" applyBorder="1" applyAlignment="1" applyProtection="1">
      <alignment horizontal="center" vertical="center"/>
      <protection hidden="1"/>
    </xf>
    <xf numFmtId="0" fontId="15" fillId="0" borderId="6" xfId="0" applyNumberFormat="1" applyFont="1" applyBorder="1" applyAlignment="1" applyProtection="1">
      <alignment horizontal="center" vertical="center"/>
      <protection hidden="1"/>
    </xf>
    <xf numFmtId="0" fontId="16" fillId="0" borderId="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4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23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center" textRotation="90"/>
      <protection hidden="1"/>
    </xf>
    <xf numFmtId="49" fontId="9" fillId="0" borderId="2" xfId="0" applyNumberFormat="1" applyFont="1" applyBorder="1" applyAlignment="1" applyProtection="1">
      <alignment horizontal="center" vertical="center"/>
      <protection hidden="1"/>
    </xf>
    <xf numFmtId="49" fontId="9" fillId="0" borderId="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 applyProtection="1">
      <alignment horizontal="center" vertical="center"/>
      <protection hidden="1"/>
    </xf>
    <xf numFmtId="0" fontId="27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D14" sqref="D14"/>
    </sheetView>
  </sheetViews>
  <sheetFormatPr defaultRowHeight="15"/>
  <cols>
    <col min="1" max="1" width="3.7109375" style="1" customWidth="1"/>
    <col min="2" max="2" width="7.85546875" style="1" customWidth="1"/>
    <col min="3" max="4" width="6.7109375" style="1" customWidth="1"/>
    <col min="5" max="5" width="6.140625" style="1" customWidth="1"/>
    <col min="6" max="6" width="7" style="1" customWidth="1"/>
    <col min="7" max="7" width="7.28515625" style="1" customWidth="1"/>
    <col min="8" max="12" width="6.7109375" style="1" customWidth="1"/>
    <col min="13" max="13" width="6.42578125" style="1" customWidth="1"/>
    <col min="14" max="14" width="7.42578125" style="1" customWidth="1"/>
    <col min="15" max="15" width="6.28515625" style="1" customWidth="1"/>
    <col min="16" max="17" width="6.85546875" style="1" customWidth="1"/>
    <col min="18" max="18" width="8.42578125" style="1" customWidth="1"/>
    <col min="19" max="19" width="6.5703125" style="1" customWidth="1"/>
    <col min="20" max="20" width="6.140625" style="1" customWidth="1"/>
    <col min="21" max="16384" width="9.140625" style="1"/>
  </cols>
  <sheetData>
    <row r="1" spans="1:20" ht="21">
      <c r="B1" s="30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0" ht="8.25" customHeight="1">
      <c r="F2" s="61"/>
      <c r="G2" s="61"/>
      <c r="H2" s="61"/>
      <c r="I2" s="61"/>
      <c r="J2" s="61"/>
      <c r="K2" s="61"/>
      <c r="L2" s="61"/>
      <c r="M2" s="61"/>
      <c r="N2" s="61"/>
    </row>
    <row r="3" spans="1:20" ht="18.75">
      <c r="B3" s="62" t="s">
        <v>1</v>
      </c>
      <c r="C3" s="62"/>
      <c r="D3" s="62"/>
      <c r="E3" s="63" t="s">
        <v>33</v>
      </c>
      <c r="F3" s="63"/>
      <c r="G3" s="63"/>
      <c r="H3" s="31" t="s">
        <v>2</v>
      </c>
      <c r="I3" s="64" t="s">
        <v>32</v>
      </c>
      <c r="J3" s="64"/>
      <c r="K3" s="62" t="s">
        <v>3</v>
      </c>
      <c r="L3" s="62"/>
      <c r="M3" s="62"/>
      <c r="N3" s="64" t="s">
        <v>4</v>
      </c>
      <c r="O3" s="64"/>
      <c r="P3" s="64"/>
      <c r="Q3" s="64"/>
      <c r="R3" s="64"/>
      <c r="S3" s="64"/>
      <c r="T3" s="64"/>
    </row>
    <row r="4" spans="1:20" ht="15" customHeight="1">
      <c r="B4" s="53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0" ht="1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0" ht="8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42" customHeight="1">
      <c r="A7" s="55" t="s">
        <v>6</v>
      </c>
      <c r="B7" s="55" t="s">
        <v>7</v>
      </c>
      <c r="C7" s="56" t="s">
        <v>8</v>
      </c>
      <c r="D7" s="56"/>
      <c r="E7" s="56"/>
      <c r="F7" s="56"/>
      <c r="G7" s="56" t="s">
        <v>9</v>
      </c>
      <c r="H7" s="56"/>
      <c r="I7" s="56"/>
      <c r="J7" s="56"/>
      <c r="K7" s="56" t="s">
        <v>10</v>
      </c>
      <c r="L7" s="56"/>
      <c r="M7" s="56"/>
      <c r="N7" s="56"/>
      <c r="O7" s="57" t="s">
        <v>11</v>
      </c>
      <c r="P7" s="58" t="s">
        <v>12</v>
      </c>
      <c r="Q7" s="59" t="s">
        <v>13</v>
      </c>
      <c r="R7" s="59" t="s">
        <v>14</v>
      </c>
      <c r="S7" s="46" t="s">
        <v>15</v>
      </c>
      <c r="T7" s="46" t="s">
        <v>16</v>
      </c>
    </row>
    <row r="8" spans="1:20" ht="30.75" customHeight="1">
      <c r="A8" s="55"/>
      <c r="B8" s="55"/>
      <c r="C8" s="4" t="s">
        <v>17</v>
      </c>
      <c r="D8" s="4" t="s">
        <v>18</v>
      </c>
      <c r="E8" s="4" t="s">
        <v>19</v>
      </c>
      <c r="F8" s="4" t="s">
        <v>20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17</v>
      </c>
      <c r="L8" s="4" t="s">
        <v>18</v>
      </c>
      <c r="M8" s="4" t="s">
        <v>19</v>
      </c>
      <c r="N8" s="4" t="s">
        <v>20</v>
      </c>
      <c r="O8" s="57"/>
      <c r="P8" s="58"/>
      <c r="Q8" s="59"/>
      <c r="R8" s="59"/>
      <c r="S8" s="46"/>
      <c r="T8" s="46"/>
    </row>
    <row r="9" spans="1:20" s="32" customFormat="1" ht="27" customHeight="1">
      <c r="A9" s="5">
        <v>1</v>
      </c>
      <c r="B9" s="6">
        <v>43466</v>
      </c>
      <c r="C9" s="65">
        <v>45600</v>
      </c>
      <c r="D9" s="33">
        <f>IF(AND($E$3=""),"",IF(AND(C9=""),"",ROUND((C9*9%),0)))</f>
        <v>4104</v>
      </c>
      <c r="E9" s="34">
        <f>IF(AND($E$3=""),"",IF(AND(C9=""),"",ROUND((C9*8%),0)))</f>
        <v>3648</v>
      </c>
      <c r="F9" s="7">
        <f>IF(AND(C9=""),"",SUM(C9:E9))</f>
        <v>53352</v>
      </c>
      <c r="G9" s="65">
        <v>44300</v>
      </c>
      <c r="H9" s="33"/>
      <c r="I9" s="34"/>
      <c r="J9" s="35">
        <f>IF(AND(G9=""),"",SUM(G9:I9))</f>
        <v>44300</v>
      </c>
      <c r="K9" s="29">
        <f>IF(AND(C9="",G9=""),"",C9-G9)</f>
        <v>1300</v>
      </c>
      <c r="L9" s="29">
        <f>IF(AND(D9="",H9=""),"",D9-H9)</f>
        <v>4104</v>
      </c>
      <c r="M9" s="29">
        <f>IF(AND(E9="",I9=""),"",E9-I9)</f>
        <v>3648</v>
      </c>
      <c r="N9" s="29">
        <f>IF(AND(C9=""),"",SUM(K9:M9))</f>
        <v>9052</v>
      </c>
      <c r="O9" s="36">
        <f>IF(AND(K9="",L9=""),"",(K9+L9)*10%)</f>
        <v>540.4</v>
      </c>
      <c r="P9" s="36">
        <f>IF(AND(N9=""),"",N9*10%)</f>
        <v>905.2</v>
      </c>
      <c r="Q9" s="35">
        <f>IF(AND(O9="",P9=""),"",SUM(O9:P9))</f>
        <v>1445.6</v>
      </c>
      <c r="R9" s="35">
        <f>IF(AND(N9="",Q9=""),"",N9-Q9)</f>
        <v>7606.4</v>
      </c>
      <c r="S9" s="33"/>
      <c r="T9" s="33"/>
    </row>
    <row r="10" spans="1:20" s="32" customFormat="1" ht="27" customHeight="1">
      <c r="A10" s="5">
        <v>2</v>
      </c>
      <c r="B10" s="66">
        <v>43497</v>
      </c>
      <c r="C10" s="29">
        <f>IF(AND(C9=""),"",C9)</f>
        <v>45600</v>
      </c>
      <c r="D10" s="33">
        <f>IF(AND($E$3=""),"",IF(AND(C10=""),"",ROUND((C10*9%),0)))</f>
        <v>4104</v>
      </c>
      <c r="E10" s="34">
        <f t="shared" ref="E10:E16" si="0">IF(AND($E$3=""),"",IF(AND(C10=""),"",ROUND((C10*8%),0)))</f>
        <v>3648</v>
      </c>
      <c r="F10" s="7">
        <f t="shared" ref="F10:F16" si="1">IF(AND(C10=""),"",SUM(C10:E10))</f>
        <v>53352</v>
      </c>
      <c r="G10" s="29">
        <f>IF(AND(G9=""),"",G9)</f>
        <v>44300</v>
      </c>
      <c r="H10" s="33"/>
      <c r="I10" s="34"/>
      <c r="J10" s="35">
        <f t="shared" ref="J10:J16" si="2">IF(AND(G10=""),"",SUM(G10:I10))</f>
        <v>44300</v>
      </c>
      <c r="K10" s="29">
        <f>IF(AND(C10="",G10=""),"",SUM(C10-G10))</f>
        <v>1300</v>
      </c>
      <c r="L10" s="29">
        <f t="shared" ref="L10:M16" si="3">IF(AND(D10="",H10=""),"",D10-H10)</f>
        <v>4104</v>
      </c>
      <c r="M10" s="29">
        <f t="shared" si="3"/>
        <v>3648</v>
      </c>
      <c r="N10" s="29">
        <f t="shared" ref="N10:N16" si="4">IF(AND(C10=""),"",SUM(K10:M10))</f>
        <v>9052</v>
      </c>
      <c r="O10" s="36">
        <f t="shared" ref="O10:O16" si="5">IF(AND(K10="",L10=""),"",(K10+L10)*10%)</f>
        <v>540.4</v>
      </c>
      <c r="P10" s="36">
        <f t="shared" ref="P10:P16" si="6">IF(AND(N10=""),"",N10*10%)</f>
        <v>905.2</v>
      </c>
      <c r="Q10" s="35">
        <f t="shared" ref="Q10:Q16" si="7">IF(AND(O10="",P10=""),"",SUM(O10:P10))</f>
        <v>1445.6</v>
      </c>
      <c r="R10" s="35">
        <f t="shared" ref="R10:R16" si="8">IF(AND(N10="",Q10=""),"",N10-Q10)</f>
        <v>7606.4</v>
      </c>
      <c r="S10" s="33"/>
      <c r="T10" s="33"/>
    </row>
    <row r="11" spans="1:20" s="32" customFormat="1" ht="27" customHeight="1">
      <c r="A11" s="5">
        <v>3</v>
      </c>
      <c r="B11" s="6">
        <v>43525</v>
      </c>
      <c r="C11" s="29">
        <f t="shared" ref="C11:C16" si="9">IF(AND(C10=""),"",C10)</f>
        <v>45600</v>
      </c>
      <c r="D11" s="33">
        <f t="shared" ref="D11:D16" si="10">IF(AND($E$3=""),"",IF(AND(C11=""),"",ROUND((C11*12%),0)))</f>
        <v>5472</v>
      </c>
      <c r="E11" s="34">
        <f t="shared" si="0"/>
        <v>3648</v>
      </c>
      <c r="F11" s="7">
        <f t="shared" si="1"/>
        <v>54720</v>
      </c>
      <c r="G11" s="29">
        <f t="shared" ref="G11:G16" si="11">IF(AND(G10=""),"",G10)</f>
        <v>44300</v>
      </c>
      <c r="H11" s="33"/>
      <c r="I11" s="34"/>
      <c r="J11" s="35">
        <f t="shared" si="2"/>
        <v>44300</v>
      </c>
      <c r="K11" s="29">
        <f t="shared" ref="K11:K17" si="12">IF(AND(C11="",G11=""),"",C11-G11)</f>
        <v>1300</v>
      </c>
      <c r="L11" s="29">
        <f t="shared" si="3"/>
        <v>5472</v>
      </c>
      <c r="M11" s="29">
        <f t="shared" si="3"/>
        <v>3648</v>
      </c>
      <c r="N11" s="29">
        <f t="shared" si="4"/>
        <v>10420</v>
      </c>
      <c r="O11" s="36">
        <f t="shared" si="5"/>
        <v>677.2</v>
      </c>
      <c r="P11" s="36">
        <f t="shared" si="6"/>
        <v>1042</v>
      </c>
      <c r="Q11" s="35">
        <f t="shared" si="7"/>
        <v>1719.2</v>
      </c>
      <c r="R11" s="35">
        <f t="shared" si="8"/>
        <v>8700.7999999999993</v>
      </c>
      <c r="S11" s="33"/>
      <c r="T11" s="33"/>
    </row>
    <row r="12" spans="1:20" s="32" customFormat="1" ht="27" customHeight="1">
      <c r="A12" s="5">
        <v>4</v>
      </c>
      <c r="B12" s="66">
        <v>43556</v>
      </c>
      <c r="C12" s="29">
        <f t="shared" si="9"/>
        <v>45600</v>
      </c>
      <c r="D12" s="33">
        <f t="shared" si="10"/>
        <v>5472</v>
      </c>
      <c r="E12" s="34">
        <f t="shared" si="0"/>
        <v>3648</v>
      </c>
      <c r="F12" s="7">
        <f t="shared" si="1"/>
        <v>54720</v>
      </c>
      <c r="G12" s="29">
        <f t="shared" si="11"/>
        <v>44300</v>
      </c>
      <c r="H12" s="33"/>
      <c r="I12" s="34"/>
      <c r="J12" s="35">
        <f t="shared" si="2"/>
        <v>44300</v>
      </c>
      <c r="K12" s="29">
        <f t="shared" si="12"/>
        <v>1300</v>
      </c>
      <c r="L12" s="29">
        <f t="shared" si="3"/>
        <v>5472</v>
      </c>
      <c r="M12" s="29">
        <f t="shared" si="3"/>
        <v>3648</v>
      </c>
      <c r="N12" s="29">
        <f t="shared" si="4"/>
        <v>10420</v>
      </c>
      <c r="O12" s="36">
        <f t="shared" si="5"/>
        <v>677.2</v>
      </c>
      <c r="P12" s="36">
        <f t="shared" si="6"/>
        <v>1042</v>
      </c>
      <c r="Q12" s="35">
        <f t="shared" si="7"/>
        <v>1719.2</v>
      </c>
      <c r="R12" s="35">
        <f t="shared" si="8"/>
        <v>8700.7999999999993</v>
      </c>
      <c r="S12" s="33"/>
      <c r="T12" s="33"/>
    </row>
    <row r="13" spans="1:20" s="32" customFormat="1" ht="27" customHeight="1">
      <c r="A13" s="5">
        <v>5</v>
      </c>
      <c r="B13" s="6">
        <v>43586</v>
      </c>
      <c r="C13" s="29">
        <f t="shared" si="9"/>
        <v>45600</v>
      </c>
      <c r="D13" s="33">
        <f t="shared" si="10"/>
        <v>5472</v>
      </c>
      <c r="E13" s="34">
        <f t="shared" si="0"/>
        <v>3648</v>
      </c>
      <c r="F13" s="7">
        <f t="shared" si="1"/>
        <v>54720</v>
      </c>
      <c r="G13" s="29">
        <f t="shared" si="11"/>
        <v>44300</v>
      </c>
      <c r="H13" s="33"/>
      <c r="I13" s="34"/>
      <c r="J13" s="35">
        <f t="shared" si="2"/>
        <v>44300</v>
      </c>
      <c r="K13" s="29">
        <f t="shared" si="12"/>
        <v>1300</v>
      </c>
      <c r="L13" s="29">
        <f t="shared" si="3"/>
        <v>5472</v>
      </c>
      <c r="M13" s="29">
        <f t="shared" si="3"/>
        <v>3648</v>
      </c>
      <c r="N13" s="29">
        <f t="shared" si="4"/>
        <v>10420</v>
      </c>
      <c r="O13" s="36">
        <f t="shared" si="5"/>
        <v>677.2</v>
      </c>
      <c r="P13" s="36">
        <f t="shared" si="6"/>
        <v>1042</v>
      </c>
      <c r="Q13" s="35">
        <f t="shared" si="7"/>
        <v>1719.2</v>
      </c>
      <c r="R13" s="35">
        <f t="shared" si="8"/>
        <v>8700.7999999999993</v>
      </c>
      <c r="S13" s="33"/>
      <c r="T13" s="33"/>
    </row>
    <row r="14" spans="1:20" s="32" customFormat="1" ht="27" customHeight="1">
      <c r="A14" s="5">
        <v>6</v>
      </c>
      <c r="B14" s="66">
        <v>43617</v>
      </c>
      <c r="C14" s="29">
        <f t="shared" si="9"/>
        <v>45600</v>
      </c>
      <c r="D14" s="33">
        <f t="shared" si="10"/>
        <v>5472</v>
      </c>
      <c r="E14" s="34">
        <f t="shared" si="0"/>
        <v>3648</v>
      </c>
      <c r="F14" s="7">
        <f t="shared" si="1"/>
        <v>54720</v>
      </c>
      <c r="G14" s="29">
        <f t="shared" si="11"/>
        <v>44300</v>
      </c>
      <c r="H14" s="33"/>
      <c r="I14" s="34"/>
      <c r="J14" s="35">
        <f t="shared" si="2"/>
        <v>44300</v>
      </c>
      <c r="K14" s="29">
        <f t="shared" si="12"/>
        <v>1300</v>
      </c>
      <c r="L14" s="29">
        <f t="shared" si="3"/>
        <v>5472</v>
      </c>
      <c r="M14" s="29">
        <f t="shared" si="3"/>
        <v>3648</v>
      </c>
      <c r="N14" s="29">
        <f t="shared" si="4"/>
        <v>10420</v>
      </c>
      <c r="O14" s="36">
        <f t="shared" si="5"/>
        <v>677.2</v>
      </c>
      <c r="P14" s="36">
        <f t="shared" si="6"/>
        <v>1042</v>
      </c>
      <c r="Q14" s="35">
        <f t="shared" si="7"/>
        <v>1719.2</v>
      </c>
      <c r="R14" s="35">
        <f t="shared" si="8"/>
        <v>8700.7999999999993</v>
      </c>
      <c r="S14" s="33"/>
      <c r="T14" s="33"/>
    </row>
    <row r="15" spans="1:20" s="32" customFormat="1" ht="27" customHeight="1">
      <c r="A15" s="5">
        <v>7</v>
      </c>
      <c r="B15" s="6">
        <v>43647</v>
      </c>
      <c r="C15" s="29">
        <f>IF(AND(C14=""),"",MROUND(C14*1.03,100))</f>
        <v>47000</v>
      </c>
      <c r="D15" s="33">
        <f t="shared" si="10"/>
        <v>5640</v>
      </c>
      <c r="E15" s="34">
        <f t="shared" si="0"/>
        <v>3760</v>
      </c>
      <c r="F15" s="7">
        <f t="shared" si="1"/>
        <v>56400</v>
      </c>
      <c r="G15" s="29">
        <f>IF(AND(G14=""),"",MROUND(G14*1.03,100))</f>
        <v>45600</v>
      </c>
      <c r="H15" s="33"/>
      <c r="I15" s="34"/>
      <c r="J15" s="35">
        <f t="shared" si="2"/>
        <v>45600</v>
      </c>
      <c r="K15" s="29">
        <f t="shared" si="12"/>
        <v>1400</v>
      </c>
      <c r="L15" s="29">
        <f t="shared" si="3"/>
        <v>5640</v>
      </c>
      <c r="M15" s="29">
        <f t="shared" si="3"/>
        <v>3760</v>
      </c>
      <c r="N15" s="29">
        <f t="shared" si="4"/>
        <v>10800</v>
      </c>
      <c r="O15" s="36">
        <f t="shared" si="5"/>
        <v>704</v>
      </c>
      <c r="P15" s="36">
        <f t="shared" si="6"/>
        <v>1080</v>
      </c>
      <c r="Q15" s="35">
        <f t="shared" si="7"/>
        <v>1784</v>
      </c>
      <c r="R15" s="35">
        <f t="shared" si="8"/>
        <v>9016</v>
      </c>
      <c r="S15" s="33"/>
      <c r="T15" s="33"/>
    </row>
    <row r="16" spans="1:20" s="32" customFormat="1" ht="27" customHeight="1">
      <c r="A16" s="5">
        <v>8</v>
      </c>
      <c r="B16" s="66">
        <v>43678</v>
      </c>
      <c r="C16" s="29">
        <f t="shared" si="9"/>
        <v>47000</v>
      </c>
      <c r="D16" s="33">
        <f t="shared" si="10"/>
        <v>5640</v>
      </c>
      <c r="E16" s="34">
        <f t="shared" si="0"/>
        <v>3760</v>
      </c>
      <c r="F16" s="7">
        <f t="shared" si="1"/>
        <v>56400</v>
      </c>
      <c r="G16" s="29">
        <f t="shared" si="11"/>
        <v>45600</v>
      </c>
      <c r="H16" s="33"/>
      <c r="I16" s="34"/>
      <c r="J16" s="35">
        <f t="shared" si="2"/>
        <v>45600</v>
      </c>
      <c r="K16" s="29">
        <f t="shared" si="12"/>
        <v>1400</v>
      </c>
      <c r="L16" s="29">
        <f t="shared" si="3"/>
        <v>5640</v>
      </c>
      <c r="M16" s="29">
        <f t="shared" si="3"/>
        <v>3760</v>
      </c>
      <c r="N16" s="29">
        <f t="shared" si="4"/>
        <v>10800</v>
      </c>
      <c r="O16" s="36">
        <f t="shared" si="5"/>
        <v>704</v>
      </c>
      <c r="P16" s="36">
        <f t="shared" si="6"/>
        <v>1080</v>
      </c>
      <c r="Q16" s="35">
        <f t="shared" si="7"/>
        <v>1784</v>
      </c>
      <c r="R16" s="35">
        <f t="shared" si="8"/>
        <v>9016</v>
      </c>
      <c r="S16" s="33"/>
      <c r="T16" s="33"/>
    </row>
    <row r="17" spans="1:20" ht="34.5" customHeight="1">
      <c r="A17" s="47" t="s">
        <v>21</v>
      </c>
      <c r="B17" s="48"/>
      <c r="C17" s="8">
        <f>IF(AND($C$9=""),"",SUM(C9:C16))</f>
        <v>367600</v>
      </c>
      <c r="D17" s="8">
        <f t="shared" ref="D17:P17" si="13">IF(AND($C$9=""),"",SUM(D9:D16))</f>
        <v>41376</v>
      </c>
      <c r="E17" s="8">
        <f t="shared" si="13"/>
        <v>29408</v>
      </c>
      <c r="F17" s="8">
        <f t="shared" si="13"/>
        <v>438384</v>
      </c>
      <c r="G17" s="8">
        <f t="shared" si="13"/>
        <v>357000</v>
      </c>
      <c r="H17" s="8">
        <f t="shared" si="13"/>
        <v>0</v>
      </c>
      <c r="I17" s="8">
        <f t="shared" si="13"/>
        <v>0</v>
      </c>
      <c r="J17" s="8">
        <f t="shared" si="13"/>
        <v>357000</v>
      </c>
      <c r="K17" s="8">
        <f t="shared" si="13"/>
        <v>10600</v>
      </c>
      <c r="L17" s="8">
        <f t="shared" si="13"/>
        <v>41376</v>
      </c>
      <c r="M17" s="8">
        <f t="shared" si="13"/>
        <v>29408</v>
      </c>
      <c r="N17" s="8">
        <f t="shared" si="13"/>
        <v>81384</v>
      </c>
      <c r="O17" s="8">
        <f t="shared" si="13"/>
        <v>5197.5999999999995</v>
      </c>
      <c r="P17" s="8">
        <f t="shared" si="13"/>
        <v>8138.4</v>
      </c>
      <c r="Q17" s="8">
        <f>IF(AND($C$9=""),"",SUM(Q9:Q16))</f>
        <v>13336</v>
      </c>
      <c r="R17" s="67">
        <f>IF(AND($C$9=""),"",SUM(R9:R16))</f>
        <v>68048</v>
      </c>
      <c r="S17" s="49"/>
      <c r="T17" s="50"/>
    </row>
    <row r="18" spans="1:20" ht="8.25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</row>
    <row r="19" spans="1:20" ht="18.75" customHeight="1">
      <c r="A19" s="14"/>
      <c r="B19" s="15"/>
      <c r="C19" s="15"/>
      <c r="D19" s="15"/>
      <c r="E19" s="15"/>
      <c r="F19" s="15"/>
      <c r="G19" s="15"/>
      <c r="H19" s="15"/>
      <c r="I19" s="51" t="s">
        <v>22</v>
      </c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16"/>
      <c r="B20" s="17" t="s">
        <v>23</v>
      </c>
      <c r="C20" s="40"/>
      <c r="D20" s="40"/>
      <c r="E20" s="40"/>
      <c r="F20" s="40"/>
      <c r="G20" s="40"/>
      <c r="H20" s="18"/>
      <c r="I20" s="19" t="s">
        <v>24</v>
      </c>
      <c r="J20" s="41"/>
      <c r="K20" s="41"/>
      <c r="Q20" s="20"/>
      <c r="R20" s="20"/>
      <c r="S20" s="20"/>
      <c r="T20" s="20"/>
    </row>
    <row r="21" spans="1:20" ht="18.75">
      <c r="A21" s="16"/>
      <c r="B21" s="42" t="s">
        <v>25</v>
      </c>
      <c r="C21" s="42"/>
      <c r="D21" s="42"/>
      <c r="E21" s="42"/>
      <c r="F21" s="42"/>
      <c r="G21" s="42"/>
      <c r="H21" s="42"/>
      <c r="I21" s="21"/>
      <c r="J21" s="21"/>
      <c r="K21" s="21"/>
      <c r="Q21" s="43" t="s">
        <v>26</v>
      </c>
      <c r="R21" s="43"/>
      <c r="S21" s="43"/>
      <c r="T21" s="43"/>
    </row>
    <row r="22" spans="1:20" ht="18.75">
      <c r="A22" s="22">
        <v>1</v>
      </c>
      <c r="B22" s="44" t="s">
        <v>27</v>
      </c>
      <c r="C22" s="44"/>
      <c r="D22" s="44"/>
      <c r="E22" s="44"/>
      <c r="F22" s="44"/>
      <c r="G22" s="44"/>
      <c r="H22" s="44"/>
      <c r="I22" s="16"/>
      <c r="J22" s="16"/>
      <c r="K22" s="16"/>
      <c r="Q22" s="45" t="s">
        <v>28</v>
      </c>
      <c r="R22" s="45"/>
      <c r="S22" s="45"/>
      <c r="T22" s="45"/>
    </row>
    <row r="23" spans="1:20" ht="18.75" customHeight="1">
      <c r="A23" s="19">
        <v>2</v>
      </c>
      <c r="B23" s="37" t="s">
        <v>29</v>
      </c>
      <c r="C23" s="37"/>
      <c r="D23" s="37"/>
      <c r="E23" s="37"/>
      <c r="F23" s="39" t="str">
        <f>IF(AND($E$3=""),"",CONCATENATE(E3,",","  ",I3))</f>
        <v>Bhagwan Singh,  Lecturer</v>
      </c>
      <c r="G23" s="39"/>
      <c r="H23" s="39"/>
      <c r="I23" s="39"/>
      <c r="J23" s="39"/>
      <c r="K23" s="16"/>
      <c r="Q23" s="38" t="s">
        <v>30</v>
      </c>
      <c r="R23" s="38"/>
      <c r="S23" s="38"/>
      <c r="T23" s="38"/>
    </row>
    <row r="24" spans="1:20" ht="18.75">
      <c r="A24" s="23">
        <v>3</v>
      </c>
      <c r="B24" s="37" t="s">
        <v>31</v>
      </c>
      <c r="C24" s="37"/>
      <c r="D24" s="24"/>
      <c r="E24" s="24"/>
      <c r="F24" s="16"/>
      <c r="G24" s="16"/>
      <c r="H24" s="25"/>
      <c r="I24" s="26"/>
      <c r="J24" s="26"/>
      <c r="K24" s="26"/>
      <c r="O24" s="26"/>
      <c r="P24" s="26"/>
      <c r="Q24" s="38"/>
      <c r="R24" s="38"/>
      <c r="S24" s="38"/>
      <c r="T24" s="38"/>
    </row>
    <row r="25" spans="1:20" ht="18.75">
      <c r="A25" s="24"/>
      <c r="B25" s="24"/>
      <c r="C25" s="24"/>
      <c r="D25" s="24"/>
      <c r="E25" s="24"/>
      <c r="F25" s="16"/>
      <c r="G25" s="16"/>
      <c r="H25" s="25"/>
      <c r="I25" s="27"/>
      <c r="J25" s="27"/>
      <c r="K25" s="27"/>
      <c r="O25" s="27"/>
      <c r="P25" s="27"/>
      <c r="Q25" s="38"/>
      <c r="R25" s="38"/>
      <c r="S25" s="38"/>
      <c r="T25" s="38"/>
    </row>
    <row r="26" spans="1:20" ht="18.75">
      <c r="A26" s="16"/>
      <c r="B26" s="16"/>
      <c r="C26" s="16"/>
      <c r="D26" s="16"/>
      <c r="E26" s="16"/>
      <c r="F26" s="16"/>
      <c r="G26" s="16"/>
      <c r="H26" s="25"/>
      <c r="I26" s="28"/>
      <c r="J26" s="28"/>
      <c r="K26" s="28"/>
      <c r="O26" s="28"/>
      <c r="P26" s="28"/>
      <c r="Q26" s="20"/>
      <c r="R26" s="20"/>
      <c r="S26" s="20"/>
      <c r="T26" s="20"/>
    </row>
    <row r="27" spans="1:20" ht="18.75">
      <c r="A27" s="16"/>
      <c r="B27" s="16"/>
      <c r="C27" s="16"/>
      <c r="D27" s="16"/>
      <c r="E27" s="16"/>
      <c r="F27" s="16"/>
      <c r="G27" s="16"/>
      <c r="H27" s="16"/>
      <c r="I27" s="28"/>
      <c r="J27" s="28"/>
      <c r="K27" s="28"/>
      <c r="O27" s="28"/>
      <c r="P27" s="28"/>
      <c r="Q27" s="28"/>
    </row>
  </sheetData>
  <sheetProtection formatCells="0" formatColumns="0" formatRows="0" insertColumns="0" insertRows="0"/>
  <mergeCells count="33">
    <mergeCell ref="C1:Q1"/>
    <mergeCell ref="F2:N2"/>
    <mergeCell ref="B3:D3"/>
    <mergeCell ref="E3:G3"/>
    <mergeCell ref="I3:J3"/>
    <mergeCell ref="K3:M3"/>
    <mergeCell ref="N3:T3"/>
    <mergeCell ref="S17:T17"/>
    <mergeCell ref="I19:J19"/>
    <mergeCell ref="K19:T19"/>
    <mergeCell ref="B4:S5"/>
    <mergeCell ref="A7:A8"/>
    <mergeCell ref="B7:B8"/>
    <mergeCell ref="C7:F7"/>
    <mergeCell ref="G7:J7"/>
    <mergeCell ref="K7:N7"/>
    <mergeCell ref="O7:O8"/>
    <mergeCell ref="P7:P8"/>
    <mergeCell ref="Q7:Q8"/>
    <mergeCell ref="R7:R8"/>
    <mergeCell ref="B23:E23"/>
    <mergeCell ref="Q23:T25"/>
    <mergeCell ref="B24:C24"/>
    <mergeCell ref="F23:J23"/>
    <mergeCell ref="C20:G20"/>
    <mergeCell ref="J20:K20"/>
    <mergeCell ref="B21:H21"/>
    <mergeCell ref="Q21:T21"/>
    <mergeCell ref="B22:H22"/>
    <mergeCell ref="Q22:T22"/>
    <mergeCell ref="S7:S8"/>
    <mergeCell ref="T7:T8"/>
    <mergeCell ref="A17:B17"/>
  </mergeCells>
  <pageMargins left="0.7" right="0.45" top="0.5" bottom="0.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>
      <selection activeCell="E14" sqref="E14"/>
    </sheetView>
  </sheetViews>
  <sheetFormatPr defaultRowHeight="15"/>
  <cols>
    <col min="1" max="1" width="3.7109375" style="1" customWidth="1"/>
    <col min="2" max="2" width="7.85546875" style="1" customWidth="1"/>
    <col min="3" max="4" width="6.7109375" style="1" customWidth="1"/>
    <col min="5" max="5" width="6.140625" style="1" customWidth="1"/>
    <col min="6" max="6" width="7" style="1" customWidth="1"/>
    <col min="7" max="7" width="7.28515625" style="1" customWidth="1"/>
    <col min="8" max="12" width="6.7109375" style="1" customWidth="1"/>
    <col min="13" max="13" width="6.42578125" style="1" customWidth="1"/>
    <col min="14" max="14" width="7.42578125" style="1" customWidth="1"/>
    <col min="15" max="15" width="6.28515625" style="1" customWidth="1"/>
    <col min="16" max="17" width="6.85546875" style="1" customWidth="1"/>
    <col min="18" max="18" width="8.42578125" style="1" customWidth="1"/>
    <col min="19" max="19" width="6.5703125" style="1" customWidth="1"/>
    <col min="20" max="20" width="6.140625" style="1" customWidth="1"/>
    <col min="21" max="16384" width="9.140625" style="1"/>
  </cols>
  <sheetData>
    <row r="1" spans="1:20" ht="21">
      <c r="B1" s="30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0" ht="8.25" customHeight="1">
      <c r="F2" s="61"/>
      <c r="G2" s="61"/>
      <c r="H2" s="61"/>
      <c r="I2" s="61"/>
      <c r="J2" s="61"/>
      <c r="K2" s="61"/>
      <c r="L2" s="61"/>
      <c r="M2" s="61"/>
      <c r="N2" s="61"/>
    </row>
    <row r="3" spans="1:20" ht="18.75">
      <c r="B3" s="62" t="s">
        <v>1</v>
      </c>
      <c r="C3" s="62"/>
      <c r="D3" s="62"/>
      <c r="E3" s="63" t="s">
        <v>33</v>
      </c>
      <c r="F3" s="63"/>
      <c r="G3" s="63"/>
      <c r="H3" s="31" t="s">
        <v>2</v>
      </c>
      <c r="I3" s="64" t="s">
        <v>32</v>
      </c>
      <c r="J3" s="64"/>
      <c r="K3" s="62" t="s">
        <v>3</v>
      </c>
      <c r="L3" s="62"/>
      <c r="M3" s="62"/>
      <c r="N3" s="64" t="s">
        <v>4</v>
      </c>
      <c r="O3" s="64"/>
      <c r="P3" s="64"/>
      <c r="Q3" s="64"/>
      <c r="R3" s="64"/>
      <c r="S3" s="64"/>
      <c r="T3" s="64"/>
    </row>
    <row r="4" spans="1:20" ht="15" customHeight="1">
      <c r="B4" s="53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0" ht="1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0" ht="8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42" customHeight="1">
      <c r="A7" s="55" t="s">
        <v>6</v>
      </c>
      <c r="B7" s="55" t="s">
        <v>7</v>
      </c>
      <c r="C7" s="56" t="s">
        <v>8</v>
      </c>
      <c r="D7" s="56"/>
      <c r="E7" s="56"/>
      <c r="F7" s="56"/>
      <c r="G7" s="56" t="s">
        <v>9</v>
      </c>
      <c r="H7" s="56"/>
      <c r="I7" s="56"/>
      <c r="J7" s="56"/>
      <c r="K7" s="56" t="s">
        <v>10</v>
      </c>
      <c r="L7" s="56"/>
      <c r="M7" s="56"/>
      <c r="N7" s="56"/>
      <c r="O7" s="57" t="s">
        <v>11</v>
      </c>
      <c r="P7" s="58" t="s">
        <v>12</v>
      </c>
      <c r="Q7" s="59" t="s">
        <v>13</v>
      </c>
      <c r="R7" s="59" t="s">
        <v>14</v>
      </c>
      <c r="S7" s="46" t="s">
        <v>15</v>
      </c>
      <c r="T7" s="46" t="s">
        <v>16</v>
      </c>
    </row>
    <row r="8" spans="1:20" ht="30.75" customHeight="1">
      <c r="A8" s="55"/>
      <c r="B8" s="55"/>
      <c r="C8" s="4" t="s">
        <v>17</v>
      </c>
      <c r="D8" s="4" t="s">
        <v>18</v>
      </c>
      <c r="E8" s="4" t="s">
        <v>19</v>
      </c>
      <c r="F8" s="4" t="s">
        <v>20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17</v>
      </c>
      <c r="L8" s="4" t="s">
        <v>18</v>
      </c>
      <c r="M8" s="4" t="s">
        <v>19</v>
      </c>
      <c r="N8" s="4" t="s">
        <v>20</v>
      </c>
      <c r="O8" s="57"/>
      <c r="P8" s="58"/>
      <c r="Q8" s="59"/>
      <c r="R8" s="59"/>
      <c r="S8" s="46"/>
      <c r="T8" s="46"/>
    </row>
    <row r="9" spans="1:20" s="32" customFormat="1" ht="27" customHeight="1">
      <c r="A9" s="5">
        <v>1</v>
      </c>
      <c r="B9" s="6">
        <v>43466</v>
      </c>
      <c r="C9" s="65">
        <v>45600</v>
      </c>
      <c r="D9" s="33">
        <f>IF(AND($E$3=""),"",IF(AND(C9=""),"",ROUND((C9*9%),0)))</f>
        <v>4104</v>
      </c>
      <c r="E9" s="34">
        <f>IF(AND($E$3=""),"",IF(AND(C9=""),"",ROUND((C9*8%),0)))</f>
        <v>3648</v>
      </c>
      <c r="F9" s="7">
        <f>IF(AND(C9=""),"",SUM(C9:E9))</f>
        <v>53352</v>
      </c>
      <c r="G9" s="65">
        <v>44300</v>
      </c>
      <c r="H9" s="33">
        <f>IF(AND($E$3=""),"",IF(AND(G9=""),"",ROUND((G9*9%),0)))</f>
        <v>3987</v>
      </c>
      <c r="I9" s="34">
        <f>IF(AND($E$3=""),"",IF(AND(G9=""),"",ROUND((G9*8%),0)))</f>
        <v>3544</v>
      </c>
      <c r="J9" s="35">
        <f>IF(AND(G9=""),"",SUM(G9:I9))</f>
        <v>51831</v>
      </c>
      <c r="K9" s="29">
        <f>IF(AND(C9="",G9=""),"",C9-G9)</f>
        <v>1300</v>
      </c>
      <c r="L9" s="29">
        <f>IF(AND(D9="",H9=""),"",D9-H9)</f>
        <v>117</v>
      </c>
      <c r="M9" s="29">
        <f>IF(AND(E9="",I9=""),"",E9-I9)</f>
        <v>104</v>
      </c>
      <c r="N9" s="29">
        <f>IF(AND(C9=""),"",SUM(K9:M9))</f>
        <v>1521</v>
      </c>
      <c r="O9" s="36">
        <f>IF(AND(K9="",L9=""),"",(K9+L9)*10%)</f>
        <v>141.70000000000002</v>
      </c>
      <c r="P9" s="36">
        <f>IF(AND(N9=""),"",N9*10%)</f>
        <v>152.1</v>
      </c>
      <c r="Q9" s="35">
        <f>IF(AND(O9="",P9=""),"",SUM(O9:P9))</f>
        <v>293.8</v>
      </c>
      <c r="R9" s="35">
        <f>IF(AND(N9="",Q9=""),"",N9-Q9)</f>
        <v>1227.2</v>
      </c>
      <c r="S9" s="33"/>
      <c r="T9" s="33"/>
    </row>
    <row r="10" spans="1:20" s="32" customFormat="1" ht="27" customHeight="1">
      <c r="A10" s="5">
        <v>2</v>
      </c>
      <c r="B10" s="66">
        <v>43497</v>
      </c>
      <c r="C10" s="29">
        <f>IF(AND(C9=""),"",C9)</f>
        <v>45600</v>
      </c>
      <c r="D10" s="33">
        <f>IF(AND($E$3=""),"",IF(AND(C10=""),"",ROUND((C10*9%),0)))</f>
        <v>4104</v>
      </c>
      <c r="E10" s="34">
        <f t="shared" ref="E10:E16" si="0">IF(AND($E$3=""),"",IF(AND(C10=""),"",ROUND((C10*8%),0)))</f>
        <v>3648</v>
      </c>
      <c r="F10" s="7">
        <f t="shared" ref="F10:F16" si="1">IF(AND(C10=""),"",SUM(C10:E10))</f>
        <v>53352</v>
      </c>
      <c r="G10" s="29">
        <f>IF(AND(G9=""),"",G9)</f>
        <v>44300</v>
      </c>
      <c r="H10" s="33">
        <f t="shared" ref="H10:H11" si="2">IF(AND($E$3=""),"",IF(AND(G10=""),"",ROUND((G10*9%),0)))</f>
        <v>3987</v>
      </c>
      <c r="I10" s="34">
        <f t="shared" ref="I10:I11" si="3">IF(AND($E$3=""),"",IF(AND(G10=""),"",ROUND((G10*8%),0)))</f>
        <v>3544</v>
      </c>
      <c r="J10" s="35">
        <f t="shared" ref="J10:J16" si="4">IF(AND(G10=""),"",SUM(G10:I10))</f>
        <v>51831</v>
      </c>
      <c r="K10" s="29">
        <f>IF(AND(C10="",G10=""),"",SUM(C10-G10))</f>
        <v>1300</v>
      </c>
      <c r="L10" s="29">
        <f t="shared" ref="L10:M16" si="5">IF(AND(D10="",H10=""),"",D10-H10)</f>
        <v>117</v>
      </c>
      <c r="M10" s="29">
        <f t="shared" si="5"/>
        <v>104</v>
      </c>
      <c r="N10" s="29">
        <f t="shared" ref="N10:N16" si="6">IF(AND(C10=""),"",SUM(K10:M10))</f>
        <v>1521</v>
      </c>
      <c r="O10" s="36">
        <f t="shared" ref="O10:O16" si="7">IF(AND(K10="",L10=""),"",(K10+L10)*10%)</f>
        <v>141.70000000000002</v>
      </c>
      <c r="P10" s="36">
        <f t="shared" ref="P10:P16" si="8">IF(AND(N10=""),"",N10*10%)</f>
        <v>152.1</v>
      </c>
      <c r="Q10" s="35">
        <f t="shared" ref="Q10:Q16" si="9">IF(AND(O10="",P10=""),"",SUM(O10:P10))</f>
        <v>293.8</v>
      </c>
      <c r="R10" s="35">
        <f t="shared" ref="R10:R16" si="10">IF(AND(N10="",Q10=""),"",N10-Q10)</f>
        <v>1227.2</v>
      </c>
      <c r="S10" s="33"/>
      <c r="T10" s="33"/>
    </row>
    <row r="11" spans="1:20" s="32" customFormat="1" ht="27" customHeight="1">
      <c r="A11" s="5">
        <v>3</v>
      </c>
      <c r="B11" s="6">
        <v>43525</v>
      </c>
      <c r="C11" s="29">
        <f t="shared" ref="C11:C16" si="11">IF(AND(C10=""),"",C10)</f>
        <v>45600</v>
      </c>
      <c r="D11" s="33">
        <f t="shared" ref="D11:D16" si="12">IF(AND($E$3=""),"",IF(AND(C11=""),"",ROUND((C11*12%),0)))</f>
        <v>5472</v>
      </c>
      <c r="E11" s="34">
        <f t="shared" si="0"/>
        <v>3648</v>
      </c>
      <c r="F11" s="7">
        <f t="shared" si="1"/>
        <v>54720</v>
      </c>
      <c r="G11" s="29">
        <f t="shared" ref="G11:G16" si="13">IF(AND(G10=""),"",G10)</f>
        <v>44300</v>
      </c>
      <c r="H11" s="33">
        <f>IF(AND($E$3=""),"",IF(AND(G11=""),"",ROUND((G11*12%),0)))</f>
        <v>5316</v>
      </c>
      <c r="I11" s="34">
        <f t="shared" si="3"/>
        <v>3544</v>
      </c>
      <c r="J11" s="35">
        <f t="shared" si="4"/>
        <v>53160</v>
      </c>
      <c r="K11" s="29">
        <f t="shared" ref="K11:K17" si="14">IF(AND(C11="",G11=""),"",C11-G11)</f>
        <v>1300</v>
      </c>
      <c r="L11" s="29">
        <f t="shared" si="5"/>
        <v>156</v>
      </c>
      <c r="M11" s="29">
        <f t="shared" si="5"/>
        <v>104</v>
      </c>
      <c r="N11" s="29">
        <f t="shared" si="6"/>
        <v>1560</v>
      </c>
      <c r="O11" s="36">
        <f t="shared" si="7"/>
        <v>145.6</v>
      </c>
      <c r="P11" s="36">
        <f t="shared" si="8"/>
        <v>156</v>
      </c>
      <c r="Q11" s="35">
        <f t="shared" si="9"/>
        <v>301.60000000000002</v>
      </c>
      <c r="R11" s="35">
        <f t="shared" si="10"/>
        <v>1258.4000000000001</v>
      </c>
      <c r="S11" s="33"/>
      <c r="T11" s="33"/>
    </row>
    <row r="12" spans="1:20" s="32" customFormat="1" ht="27" customHeight="1">
      <c r="A12" s="5">
        <v>4</v>
      </c>
      <c r="B12" s="66">
        <v>43556</v>
      </c>
      <c r="C12" s="29">
        <f t="shared" si="11"/>
        <v>45600</v>
      </c>
      <c r="D12" s="33">
        <f t="shared" si="12"/>
        <v>5472</v>
      </c>
      <c r="E12" s="34">
        <f t="shared" si="0"/>
        <v>3648</v>
      </c>
      <c r="F12" s="7">
        <f t="shared" si="1"/>
        <v>54720</v>
      </c>
      <c r="G12" s="29">
        <f t="shared" si="13"/>
        <v>44300</v>
      </c>
      <c r="H12" s="33">
        <f t="shared" ref="H12:H16" si="15">IF(AND($E$3=""),"",IF(AND(G12=""),"",ROUND((G12*12%),0)))</f>
        <v>5316</v>
      </c>
      <c r="I12" s="34">
        <f t="shared" ref="I12:I16" si="16">IF(AND($E$3=""),"",IF(AND(G12=""),"",ROUND((G12*8%),0)))</f>
        <v>3544</v>
      </c>
      <c r="J12" s="35">
        <f t="shared" si="4"/>
        <v>53160</v>
      </c>
      <c r="K12" s="29">
        <f t="shared" si="14"/>
        <v>1300</v>
      </c>
      <c r="L12" s="29">
        <f t="shared" si="5"/>
        <v>156</v>
      </c>
      <c r="M12" s="29">
        <f t="shared" si="5"/>
        <v>104</v>
      </c>
      <c r="N12" s="29">
        <f t="shared" si="6"/>
        <v>1560</v>
      </c>
      <c r="O12" s="36">
        <f t="shared" si="7"/>
        <v>145.6</v>
      </c>
      <c r="P12" s="36">
        <f t="shared" si="8"/>
        <v>156</v>
      </c>
      <c r="Q12" s="35">
        <f t="shared" si="9"/>
        <v>301.60000000000002</v>
      </c>
      <c r="R12" s="35">
        <f t="shared" si="10"/>
        <v>1258.4000000000001</v>
      </c>
      <c r="S12" s="33"/>
      <c r="T12" s="33"/>
    </row>
    <row r="13" spans="1:20" s="32" customFormat="1" ht="27" customHeight="1">
      <c r="A13" s="5">
        <v>5</v>
      </c>
      <c r="B13" s="6">
        <v>43586</v>
      </c>
      <c r="C13" s="29">
        <f t="shared" si="11"/>
        <v>45600</v>
      </c>
      <c r="D13" s="33">
        <f t="shared" si="12"/>
        <v>5472</v>
      </c>
      <c r="E13" s="34">
        <f t="shared" si="0"/>
        <v>3648</v>
      </c>
      <c r="F13" s="7">
        <f t="shared" si="1"/>
        <v>54720</v>
      </c>
      <c r="G13" s="29">
        <f t="shared" si="13"/>
        <v>44300</v>
      </c>
      <c r="H13" s="33">
        <f t="shared" si="15"/>
        <v>5316</v>
      </c>
      <c r="I13" s="34">
        <f t="shared" si="16"/>
        <v>3544</v>
      </c>
      <c r="J13" s="35">
        <f t="shared" si="4"/>
        <v>53160</v>
      </c>
      <c r="K13" s="29">
        <f t="shared" si="14"/>
        <v>1300</v>
      </c>
      <c r="L13" s="29">
        <f t="shared" si="5"/>
        <v>156</v>
      </c>
      <c r="M13" s="29">
        <f t="shared" si="5"/>
        <v>104</v>
      </c>
      <c r="N13" s="29">
        <f t="shared" si="6"/>
        <v>1560</v>
      </c>
      <c r="O13" s="36">
        <f t="shared" si="7"/>
        <v>145.6</v>
      </c>
      <c r="P13" s="36">
        <f t="shared" si="8"/>
        <v>156</v>
      </c>
      <c r="Q13" s="35">
        <f t="shared" si="9"/>
        <v>301.60000000000002</v>
      </c>
      <c r="R13" s="35">
        <f t="shared" si="10"/>
        <v>1258.4000000000001</v>
      </c>
      <c r="S13" s="33"/>
      <c r="T13" s="33"/>
    </row>
    <row r="14" spans="1:20" s="32" customFormat="1" ht="27" customHeight="1">
      <c r="A14" s="5">
        <v>6</v>
      </c>
      <c r="B14" s="66">
        <v>43617</v>
      </c>
      <c r="C14" s="29">
        <f t="shared" si="11"/>
        <v>45600</v>
      </c>
      <c r="D14" s="33">
        <f t="shared" si="12"/>
        <v>5472</v>
      </c>
      <c r="E14" s="34">
        <f t="shared" si="0"/>
        <v>3648</v>
      </c>
      <c r="F14" s="7">
        <f t="shared" si="1"/>
        <v>54720</v>
      </c>
      <c r="G14" s="29">
        <f t="shared" si="13"/>
        <v>44300</v>
      </c>
      <c r="H14" s="33">
        <f t="shared" si="15"/>
        <v>5316</v>
      </c>
      <c r="I14" s="34">
        <f t="shared" si="16"/>
        <v>3544</v>
      </c>
      <c r="J14" s="35">
        <f t="shared" si="4"/>
        <v>53160</v>
      </c>
      <c r="K14" s="29">
        <f t="shared" si="14"/>
        <v>1300</v>
      </c>
      <c r="L14" s="29">
        <f t="shared" si="5"/>
        <v>156</v>
      </c>
      <c r="M14" s="29">
        <f t="shared" si="5"/>
        <v>104</v>
      </c>
      <c r="N14" s="29">
        <f t="shared" si="6"/>
        <v>1560</v>
      </c>
      <c r="O14" s="36">
        <f t="shared" si="7"/>
        <v>145.6</v>
      </c>
      <c r="P14" s="36">
        <f t="shared" si="8"/>
        <v>156</v>
      </c>
      <c r="Q14" s="35">
        <f t="shared" si="9"/>
        <v>301.60000000000002</v>
      </c>
      <c r="R14" s="35">
        <f t="shared" si="10"/>
        <v>1258.4000000000001</v>
      </c>
      <c r="S14" s="33"/>
      <c r="T14" s="33"/>
    </row>
    <row r="15" spans="1:20" s="32" customFormat="1" ht="27" customHeight="1">
      <c r="A15" s="5">
        <v>7</v>
      </c>
      <c r="B15" s="6">
        <v>43647</v>
      </c>
      <c r="C15" s="29">
        <f>IF(AND(C14=""),"",MROUND(C14*1.03,100))</f>
        <v>47000</v>
      </c>
      <c r="D15" s="33">
        <f t="shared" si="12"/>
        <v>5640</v>
      </c>
      <c r="E15" s="34">
        <f t="shared" si="0"/>
        <v>3760</v>
      </c>
      <c r="F15" s="7">
        <f t="shared" si="1"/>
        <v>56400</v>
      </c>
      <c r="G15" s="29">
        <f>IF(AND(G14=""),"",MROUND(G14*1.03,100))</f>
        <v>45600</v>
      </c>
      <c r="H15" s="33">
        <f t="shared" si="15"/>
        <v>5472</v>
      </c>
      <c r="I15" s="34">
        <f t="shared" si="16"/>
        <v>3648</v>
      </c>
      <c r="J15" s="35">
        <f t="shared" si="4"/>
        <v>54720</v>
      </c>
      <c r="K15" s="29">
        <f t="shared" si="14"/>
        <v>1400</v>
      </c>
      <c r="L15" s="29">
        <f t="shared" si="5"/>
        <v>168</v>
      </c>
      <c r="M15" s="29">
        <f t="shared" si="5"/>
        <v>112</v>
      </c>
      <c r="N15" s="29">
        <f t="shared" si="6"/>
        <v>1680</v>
      </c>
      <c r="O15" s="36">
        <f t="shared" si="7"/>
        <v>156.80000000000001</v>
      </c>
      <c r="P15" s="36">
        <f t="shared" si="8"/>
        <v>168</v>
      </c>
      <c r="Q15" s="35">
        <f t="shared" si="9"/>
        <v>324.8</v>
      </c>
      <c r="R15" s="35">
        <f t="shared" si="10"/>
        <v>1355.2</v>
      </c>
      <c r="S15" s="33"/>
      <c r="T15" s="33"/>
    </row>
    <row r="16" spans="1:20" s="32" customFormat="1" ht="27" customHeight="1">
      <c r="A16" s="5">
        <v>8</v>
      </c>
      <c r="B16" s="66">
        <v>43678</v>
      </c>
      <c r="C16" s="29">
        <f t="shared" si="11"/>
        <v>47000</v>
      </c>
      <c r="D16" s="33">
        <f t="shared" si="12"/>
        <v>5640</v>
      </c>
      <c r="E16" s="34">
        <f t="shared" si="0"/>
        <v>3760</v>
      </c>
      <c r="F16" s="7">
        <f t="shared" si="1"/>
        <v>56400</v>
      </c>
      <c r="G16" s="29">
        <f t="shared" si="13"/>
        <v>45600</v>
      </c>
      <c r="H16" s="33">
        <f t="shared" si="15"/>
        <v>5472</v>
      </c>
      <c r="I16" s="34">
        <f t="shared" si="16"/>
        <v>3648</v>
      </c>
      <c r="J16" s="35">
        <f t="shared" si="4"/>
        <v>54720</v>
      </c>
      <c r="K16" s="29">
        <f t="shared" si="14"/>
        <v>1400</v>
      </c>
      <c r="L16" s="29">
        <f t="shared" si="5"/>
        <v>168</v>
      </c>
      <c r="M16" s="29">
        <f t="shared" si="5"/>
        <v>112</v>
      </c>
      <c r="N16" s="29">
        <f t="shared" si="6"/>
        <v>1680</v>
      </c>
      <c r="O16" s="36">
        <f t="shared" si="7"/>
        <v>156.80000000000001</v>
      </c>
      <c r="P16" s="36">
        <f t="shared" si="8"/>
        <v>168</v>
      </c>
      <c r="Q16" s="35">
        <f t="shared" si="9"/>
        <v>324.8</v>
      </c>
      <c r="R16" s="35">
        <f t="shared" si="10"/>
        <v>1355.2</v>
      </c>
      <c r="S16" s="33"/>
      <c r="T16" s="33"/>
    </row>
    <row r="17" spans="1:20" ht="39" customHeight="1">
      <c r="A17" s="47" t="s">
        <v>21</v>
      </c>
      <c r="B17" s="48"/>
      <c r="C17" s="8">
        <f>IF(AND($C$9=""),"",SUM(C9:C16))</f>
        <v>367600</v>
      </c>
      <c r="D17" s="8">
        <f t="shared" ref="D17:P17" si="17">IF(AND($C$9=""),"",SUM(D9:D16))</f>
        <v>41376</v>
      </c>
      <c r="E17" s="8">
        <f t="shared" si="17"/>
        <v>29408</v>
      </c>
      <c r="F17" s="8">
        <f t="shared" si="17"/>
        <v>438384</v>
      </c>
      <c r="G17" s="8">
        <f t="shared" si="17"/>
        <v>357000</v>
      </c>
      <c r="H17" s="8">
        <f t="shared" si="17"/>
        <v>40182</v>
      </c>
      <c r="I17" s="8">
        <f t="shared" si="17"/>
        <v>28560</v>
      </c>
      <c r="J17" s="8">
        <f t="shared" si="17"/>
        <v>425742</v>
      </c>
      <c r="K17" s="8">
        <f t="shared" si="17"/>
        <v>10600</v>
      </c>
      <c r="L17" s="8">
        <f t="shared" si="17"/>
        <v>1194</v>
      </c>
      <c r="M17" s="8">
        <f t="shared" si="17"/>
        <v>848</v>
      </c>
      <c r="N17" s="8">
        <f t="shared" si="17"/>
        <v>12642</v>
      </c>
      <c r="O17" s="8">
        <f t="shared" si="17"/>
        <v>1179.4000000000001</v>
      </c>
      <c r="P17" s="8">
        <f t="shared" si="17"/>
        <v>1264.2</v>
      </c>
      <c r="Q17" s="8">
        <f>IF(AND($C$9=""),"",SUM(Q9:Q16))</f>
        <v>2443.6000000000004</v>
      </c>
      <c r="R17" s="67">
        <f>IF(AND($C$9=""),"",SUM(R9:R16))</f>
        <v>10198.400000000001</v>
      </c>
      <c r="S17" s="49"/>
      <c r="T17" s="50"/>
    </row>
    <row r="18" spans="1:20" ht="9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</row>
    <row r="19" spans="1:20" ht="17.25">
      <c r="A19" s="14"/>
      <c r="B19" s="15"/>
      <c r="C19" s="15"/>
      <c r="D19" s="15"/>
      <c r="E19" s="15"/>
      <c r="F19" s="15"/>
      <c r="G19" s="15"/>
      <c r="H19" s="15"/>
      <c r="I19" s="51" t="s">
        <v>22</v>
      </c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16"/>
      <c r="B20" s="17" t="s">
        <v>23</v>
      </c>
      <c r="C20" s="40"/>
      <c r="D20" s="40"/>
      <c r="E20" s="40"/>
      <c r="F20" s="40"/>
      <c r="G20" s="40"/>
      <c r="H20" s="18"/>
      <c r="I20" s="19" t="s">
        <v>24</v>
      </c>
      <c r="J20" s="41"/>
      <c r="K20" s="41"/>
      <c r="Q20" s="20"/>
      <c r="R20" s="20"/>
      <c r="S20" s="20"/>
      <c r="T20" s="20"/>
    </row>
    <row r="21" spans="1:20" ht="18.75">
      <c r="A21" s="16"/>
      <c r="B21" s="42" t="s">
        <v>25</v>
      </c>
      <c r="C21" s="42"/>
      <c r="D21" s="42"/>
      <c r="E21" s="42"/>
      <c r="F21" s="42"/>
      <c r="G21" s="42"/>
      <c r="H21" s="42"/>
      <c r="I21" s="21"/>
      <c r="J21" s="21"/>
      <c r="K21" s="21"/>
      <c r="Q21" s="43" t="s">
        <v>26</v>
      </c>
      <c r="R21" s="43"/>
      <c r="S21" s="43"/>
      <c r="T21" s="43"/>
    </row>
    <row r="22" spans="1:20" ht="18.75">
      <c r="A22" s="22">
        <v>1</v>
      </c>
      <c r="B22" s="44" t="s">
        <v>27</v>
      </c>
      <c r="C22" s="44"/>
      <c r="D22" s="44"/>
      <c r="E22" s="44"/>
      <c r="F22" s="44"/>
      <c r="G22" s="44"/>
      <c r="H22" s="44"/>
      <c r="I22" s="16"/>
      <c r="J22" s="16"/>
      <c r="K22" s="16"/>
      <c r="Q22" s="45" t="s">
        <v>28</v>
      </c>
      <c r="R22" s="45"/>
      <c r="S22" s="45"/>
      <c r="T22" s="45"/>
    </row>
    <row r="23" spans="1:20" ht="18.75" customHeight="1">
      <c r="A23" s="19">
        <v>2</v>
      </c>
      <c r="B23" s="37" t="s">
        <v>29</v>
      </c>
      <c r="C23" s="37"/>
      <c r="D23" s="37"/>
      <c r="E23" s="37"/>
      <c r="F23" s="39" t="str">
        <f>IF(AND($E$3=""),"",CONCATENATE(E3,",","  ",I3))</f>
        <v>Bhagwan Singh,  Lecturer</v>
      </c>
      <c r="G23" s="39"/>
      <c r="H23" s="39"/>
      <c r="I23" s="39"/>
      <c r="J23" s="39"/>
      <c r="K23" s="16"/>
      <c r="Q23" s="38" t="s">
        <v>30</v>
      </c>
      <c r="R23" s="38"/>
      <c r="S23" s="38"/>
      <c r="T23" s="38"/>
    </row>
    <row r="24" spans="1:20" ht="18.75">
      <c r="A24" s="23">
        <v>3</v>
      </c>
      <c r="B24" s="37" t="s">
        <v>31</v>
      </c>
      <c r="C24" s="37"/>
      <c r="D24" s="24"/>
      <c r="E24" s="24"/>
      <c r="F24" s="16"/>
      <c r="G24" s="16"/>
      <c r="H24" s="25"/>
      <c r="I24" s="26"/>
      <c r="J24" s="26"/>
      <c r="K24" s="26"/>
      <c r="O24" s="26"/>
      <c r="P24" s="26"/>
      <c r="Q24" s="38"/>
      <c r="R24" s="38"/>
      <c r="S24" s="38"/>
      <c r="T24" s="38"/>
    </row>
    <row r="25" spans="1:20" ht="18.75">
      <c r="A25" s="24"/>
      <c r="B25" s="24"/>
      <c r="C25" s="24"/>
      <c r="D25" s="24"/>
      <c r="E25" s="24"/>
      <c r="F25" s="16"/>
      <c r="G25" s="16"/>
      <c r="H25" s="25"/>
      <c r="I25" s="27"/>
      <c r="J25" s="27"/>
      <c r="K25" s="27"/>
      <c r="O25" s="27"/>
      <c r="P25" s="27"/>
      <c r="Q25" s="38"/>
      <c r="R25" s="38"/>
      <c r="S25" s="38"/>
      <c r="T25" s="38"/>
    </row>
    <row r="26" spans="1:20" ht="18.75">
      <c r="A26" s="16"/>
      <c r="B26" s="16"/>
      <c r="C26" s="16"/>
      <c r="D26" s="16"/>
      <c r="E26" s="16"/>
      <c r="F26" s="16"/>
      <c r="G26" s="16"/>
      <c r="H26" s="25"/>
      <c r="I26" s="28"/>
      <c r="J26" s="28"/>
      <c r="K26" s="28"/>
      <c r="O26" s="28"/>
      <c r="P26" s="28"/>
      <c r="Q26" s="20"/>
      <c r="R26" s="20"/>
      <c r="S26" s="20"/>
      <c r="T26" s="20"/>
    </row>
    <row r="27" spans="1:20" ht="18.75">
      <c r="A27" s="16"/>
      <c r="B27" s="16"/>
      <c r="C27" s="16"/>
      <c r="D27" s="16"/>
      <c r="E27" s="16"/>
      <c r="F27" s="16"/>
      <c r="G27" s="16"/>
      <c r="H27" s="16"/>
      <c r="I27" s="28"/>
      <c r="J27" s="28"/>
      <c r="K27" s="28"/>
      <c r="O27" s="28"/>
      <c r="P27" s="28"/>
      <c r="Q27" s="28"/>
    </row>
  </sheetData>
  <sheetProtection formatCells="0" formatColumns="0" formatRows="0" insertColumns="0" insertRows="0"/>
  <mergeCells count="33">
    <mergeCell ref="B21:H21"/>
    <mergeCell ref="Q21:T21"/>
    <mergeCell ref="B22:H22"/>
    <mergeCell ref="Q22:T22"/>
    <mergeCell ref="B23:E23"/>
    <mergeCell ref="F23:J23"/>
    <mergeCell ref="Q23:T25"/>
    <mergeCell ref="B24:C24"/>
    <mergeCell ref="A17:B17"/>
    <mergeCell ref="S17:T17"/>
    <mergeCell ref="I19:J19"/>
    <mergeCell ref="K19:T19"/>
    <mergeCell ref="C20:G20"/>
    <mergeCell ref="J20:K20"/>
    <mergeCell ref="C1:Q1"/>
    <mergeCell ref="F2:N2"/>
    <mergeCell ref="B3:D3"/>
    <mergeCell ref="E3:G3"/>
    <mergeCell ref="I3:J3"/>
    <mergeCell ref="K3:M3"/>
    <mergeCell ref="N3:T3"/>
    <mergeCell ref="B4:S5"/>
    <mergeCell ref="A7:A8"/>
    <mergeCell ref="B7:B8"/>
    <mergeCell ref="C7:F7"/>
    <mergeCell ref="G7:J7"/>
    <mergeCell ref="K7:N7"/>
    <mergeCell ref="O7:O8"/>
    <mergeCell ref="P7:P8"/>
    <mergeCell ref="Q7:Q8"/>
    <mergeCell ref="R7:R8"/>
    <mergeCell ref="S7:S8"/>
    <mergeCell ref="T7:T8"/>
  </mergeCells>
  <pageMargins left="0.7" right="0.45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Probetion</vt:lpstr>
      <vt:lpstr>Regular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2019-08-11T12:58:03Z</dcterms:modified>
</cp:coreProperties>
</file>